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通风询价" sheetId="1" r:id="rId1"/>
    <sheet name="风机询价" sheetId="2" r:id="rId2"/>
    <sheet name="Sheet3" sheetId="3" r:id="rId3"/>
  </sheets>
  <calcPr calcId="125725"/>
  <fileRecoveryPr repairLoad="1"/>
</workbook>
</file>

<file path=xl/calcChain.xml><?xml version="1.0" encoding="utf-8"?>
<calcChain xmlns="http://schemas.openxmlformats.org/spreadsheetml/2006/main">
  <c r="K404" i="1"/>
  <c r="K403"/>
  <c r="K402"/>
  <c r="O401"/>
  <c r="K401"/>
  <c r="O400"/>
  <c r="K400"/>
  <c r="O399"/>
  <c r="K399"/>
  <c r="O398"/>
  <c r="K398"/>
  <c r="O397"/>
  <c r="K397"/>
  <c r="O396"/>
  <c r="K396"/>
  <c r="O395"/>
  <c r="K395"/>
  <c r="K394"/>
  <c r="K393"/>
  <c r="K392"/>
  <c r="K391"/>
  <c r="P376"/>
  <c r="P375"/>
  <c r="P374"/>
  <c r="E372"/>
  <c r="P372" s="1"/>
  <c r="D372"/>
  <c r="P371"/>
  <c r="W371" s="1"/>
  <c r="P370"/>
  <c r="W370" s="1"/>
  <c r="P369"/>
  <c r="W369" s="1"/>
  <c r="W368"/>
  <c r="R368"/>
  <c r="P368"/>
  <c r="S368" s="1"/>
  <c r="U368" s="1"/>
  <c r="P367"/>
  <c r="W367" s="1"/>
  <c r="P366"/>
  <c r="W366" s="1"/>
  <c r="P365"/>
  <c r="W365" s="1"/>
  <c r="W364"/>
  <c r="R364"/>
  <c r="P364"/>
  <c r="S364" s="1"/>
  <c r="U364" s="1"/>
  <c r="P363"/>
  <c r="W363" s="1"/>
  <c r="P362"/>
  <c r="W362" s="1"/>
  <c r="P361"/>
  <c r="W361" s="1"/>
  <c r="W360"/>
  <c r="R360"/>
  <c r="P360"/>
  <c r="S360" s="1"/>
  <c r="U360" s="1"/>
  <c r="P359"/>
  <c r="W359" s="1"/>
  <c r="P358"/>
  <c r="W358" s="1"/>
  <c r="P357"/>
  <c r="W357" s="1"/>
  <c r="W356"/>
  <c r="R356"/>
  <c r="P356"/>
  <c r="S356" s="1"/>
  <c r="U356" s="1"/>
  <c r="P355"/>
  <c r="W355" s="1"/>
  <c r="P354"/>
  <c r="W354" s="1"/>
  <c r="P353"/>
  <c r="W353" s="1"/>
  <c r="W352"/>
  <c r="R352"/>
  <c r="P352"/>
  <c r="S352" s="1"/>
  <c r="U352" s="1"/>
  <c r="D351"/>
  <c r="P351" s="1"/>
  <c r="P350"/>
  <c r="S350" s="1"/>
  <c r="U350" s="1"/>
  <c r="S349"/>
  <c r="U349" s="1"/>
  <c r="P349"/>
  <c r="W349" s="1"/>
  <c r="P348"/>
  <c r="S348" s="1"/>
  <c r="U348" s="1"/>
  <c r="G347"/>
  <c r="F347"/>
  <c r="P347" s="1"/>
  <c r="P346"/>
  <c r="W346" s="1"/>
  <c r="L345"/>
  <c r="P345" s="1"/>
  <c r="S345" s="1"/>
  <c r="U345" s="1"/>
  <c r="R344"/>
  <c r="P344"/>
  <c r="W344" s="1"/>
  <c r="P343"/>
  <c r="S343" s="1"/>
  <c r="U343" s="1"/>
  <c r="R342"/>
  <c r="P342"/>
  <c r="W342" s="1"/>
  <c r="P341"/>
  <c r="S341" s="1"/>
  <c r="U341" s="1"/>
  <c r="R340"/>
  <c r="P340"/>
  <c r="W340" s="1"/>
  <c r="P339"/>
  <c r="S339" s="1"/>
  <c r="U339" s="1"/>
  <c r="R338"/>
  <c r="P338"/>
  <c r="W338" s="1"/>
  <c r="P337"/>
  <c r="S337" s="1"/>
  <c r="U337" s="1"/>
  <c r="R336"/>
  <c r="P336"/>
  <c r="W336" s="1"/>
  <c r="P335"/>
  <c r="S335" s="1"/>
  <c r="U335" s="1"/>
  <c r="R334"/>
  <c r="P334"/>
  <c r="W334" s="1"/>
  <c r="P333"/>
  <c r="S333" s="1"/>
  <c r="U333" s="1"/>
  <c r="R332"/>
  <c r="P332"/>
  <c r="W332" s="1"/>
  <c r="P331"/>
  <c r="S331" s="1"/>
  <c r="U331" s="1"/>
  <c r="R330"/>
  <c r="P330"/>
  <c r="W330" s="1"/>
  <c r="P329"/>
  <c r="S329" s="1"/>
  <c r="U329" s="1"/>
  <c r="R328"/>
  <c r="P328"/>
  <c r="W328" s="1"/>
  <c r="P327"/>
  <c r="S327" s="1"/>
  <c r="U327" s="1"/>
  <c r="R326"/>
  <c r="P326"/>
  <c r="W326" s="1"/>
  <c r="P325"/>
  <c r="S325" s="1"/>
  <c r="U325" s="1"/>
  <c r="R324"/>
  <c r="P324"/>
  <c r="W324" s="1"/>
  <c r="P323"/>
  <c r="S323" s="1"/>
  <c r="U323" s="1"/>
  <c r="R322"/>
  <c r="P322"/>
  <c r="W322" s="1"/>
  <c r="P321"/>
  <c r="S321" s="1"/>
  <c r="U321" s="1"/>
  <c r="R320"/>
  <c r="P320"/>
  <c r="W320" s="1"/>
  <c r="P319"/>
  <c r="S319" s="1"/>
  <c r="U319" s="1"/>
  <c r="R318"/>
  <c r="P318"/>
  <c r="W318" s="1"/>
  <c r="P317"/>
  <c r="S317" s="1"/>
  <c r="U317" s="1"/>
  <c r="R316"/>
  <c r="P316"/>
  <c r="W316" s="1"/>
  <c r="P315"/>
  <c r="S315" s="1"/>
  <c r="U315" s="1"/>
  <c r="R314"/>
  <c r="P314"/>
  <c r="W314" s="1"/>
  <c r="P313"/>
  <c r="S313" s="1"/>
  <c r="U313" s="1"/>
  <c r="R312"/>
  <c r="P312"/>
  <c r="W312" s="1"/>
  <c r="P311"/>
  <c r="S311" s="1"/>
  <c r="U311" s="1"/>
  <c r="R310"/>
  <c r="P310"/>
  <c r="W310" s="1"/>
  <c r="P309"/>
  <c r="S309" s="1"/>
  <c r="U309" s="1"/>
  <c r="R308"/>
  <c r="P308"/>
  <c r="W308" s="1"/>
  <c r="P307"/>
  <c r="S307" s="1"/>
  <c r="U307" s="1"/>
  <c r="D306"/>
  <c r="P306" s="1"/>
  <c r="F305"/>
  <c r="D305"/>
  <c r="C305"/>
  <c r="R304"/>
  <c r="P304"/>
  <c r="W304" s="1"/>
  <c r="P303"/>
  <c r="S303" s="1"/>
  <c r="U303" s="1"/>
  <c r="R302"/>
  <c r="P302"/>
  <c r="W302" s="1"/>
  <c r="W301"/>
  <c r="C301"/>
  <c r="P301" s="1"/>
  <c r="S301" s="1"/>
  <c r="U301" s="1"/>
  <c r="F300"/>
  <c r="C300"/>
  <c r="P300" s="1"/>
  <c r="P299"/>
  <c r="S298"/>
  <c r="U298" s="1"/>
  <c r="P298"/>
  <c r="W298" s="1"/>
  <c r="P296"/>
  <c r="P295"/>
  <c r="P294"/>
  <c r="P293"/>
  <c r="P292"/>
  <c r="P291"/>
  <c r="P290"/>
  <c r="P289"/>
  <c r="P288"/>
  <c r="P287"/>
  <c r="P286"/>
  <c r="P285"/>
  <c r="P284"/>
  <c r="P283"/>
  <c r="P282"/>
  <c r="P281"/>
  <c r="P280"/>
  <c r="P279"/>
  <c r="P278"/>
  <c r="P277"/>
  <c r="P275"/>
  <c r="P274"/>
  <c r="P273"/>
  <c r="P272"/>
  <c r="P271"/>
  <c r="P270"/>
  <c r="P269"/>
  <c r="P268"/>
  <c r="P267"/>
  <c r="P266"/>
  <c r="P265"/>
  <c r="P264"/>
  <c r="P263"/>
  <c r="P262"/>
  <c r="P261"/>
  <c r="P260"/>
  <c r="P259"/>
  <c r="P258"/>
  <c r="P257"/>
  <c r="P256"/>
  <c r="P255"/>
  <c r="P254"/>
  <c r="P253"/>
  <c r="P252"/>
  <c r="P251"/>
  <c r="P250"/>
  <c r="P249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W303" l="1"/>
  <c r="W307"/>
  <c r="W309"/>
  <c r="W311"/>
  <c r="W313"/>
  <c r="W315"/>
  <c r="W317"/>
  <c r="W319"/>
  <c r="W321"/>
  <c r="W323"/>
  <c r="W325"/>
  <c r="W327"/>
  <c r="W329"/>
  <c r="W331"/>
  <c r="W333"/>
  <c r="W335"/>
  <c r="W337"/>
  <c r="W339"/>
  <c r="W341"/>
  <c r="W343"/>
  <c r="S354"/>
  <c r="U354" s="1"/>
  <c r="V356"/>
  <c r="S358"/>
  <c r="U358" s="1"/>
  <c r="S362"/>
  <c r="U362" s="1"/>
  <c r="V364"/>
  <c r="S366"/>
  <c r="U366" s="1"/>
  <c r="S370"/>
  <c r="U370" s="1"/>
  <c r="S302"/>
  <c r="U302" s="1"/>
  <c r="R303"/>
  <c r="S304"/>
  <c r="U304" s="1"/>
  <c r="P305"/>
  <c r="R307"/>
  <c r="V307" s="1"/>
  <c r="S308"/>
  <c r="U308" s="1"/>
  <c r="V308" s="1"/>
  <c r="R309"/>
  <c r="V309" s="1"/>
  <c r="S310"/>
  <c r="U310" s="1"/>
  <c r="V310" s="1"/>
  <c r="R311"/>
  <c r="V311" s="1"/>
  <c r="S312"/>
  <c r="U312" s="1"/>
  <c r="V312" s="1"/>
  <c r="R313"/>
  <c r="V313" s="1"/>
  <c r="S314"/>
  <c r="U314" s="1"/>
  <c r="V314" s="1"/>
  <c r="R315"/>
  <c r="V315" s="1"/>
  <c r="S316"/>
  <c r="U316" s="1"/>
  <c r="V316" s="1"/>
  <c r="R317"/>
  <c r="V317" s="1"/>
  <c r="S318"/>
  <c r="U318" s="1"/>
  <c r="V318" s="1"/>
  <c r="R319"/>
  <c r="V319" s="1"/>
  <c r="S320"/>
  <c r="U320" s="1"/>
  <c r="V320" s="1"/>
  <c r="R321"/>
  <c r="V321" s="1"/>
  <c r="S322"/>
  <c r="U322" s="1"/>
  <c r="V322" s="1"/>
  <c r="R323"/>
  <c r="V323" s="1"/>
  <c r="S324"/>
  <c r="U324" s="1"/>
  <c r="V324" s="1"/>
  <c r="R325"/>
  <c r="V325" s="1"/>
  <c r="S326"/>
  <c r="U326" s="1"/>
  <c r="V326" s="1"/>
  <c r="R327"/>
  <c r="V327" s="1"/>
  <c r="S328"/>
  <c r="U328" s="1"/>
  <c r="V328" s="1"/>
  <c r="R329"/>
  <c r="V329" s="1"/>
  <c r="S330"/>
  <c r="U330" s="1"/>
  <c r="V330" s="1"/>
  <c r="R331"/>
  <c r="V331" s="1"/>
  <c r="S332"/>
  <c r="U332" s="1"/>
  <c r="V332" s="1"/>
  <c r="R333"/>
  <c r="V333" s="1"/>
  <c r="S334"/>
  <c r="U334" s="1"/>
  <c r="V334" s="1"/>
  <c r="R335"/>
  <c r="V335" s="1"/>
  <c r="S336"/>
  <c r="U336" s="1"/>
  <c r="V336" s="1"/>
  <c r="R337"/>
  <c r="V337" s="1"/>
  <c r="S338"/>
  <c r="U338" s="1"/>
  <c r="V338" s="1"/>
  <c r="R339"/>
  <c r="V339" s="1"/>
  <c r="S340"/>
  <c r="U340" s="1"/>
  <c r="V340" s="1"/>
  <c r="R341"/>
  <c r="V341" s="1"/>
  <c r="S342"/>
  <c r="U342" s="1"/>
  <c r="V342" s="1"/>
  <c r="R343"/>
  <c r="V343" s="1"/>
  <c r="S344"/>
  <c r="U344" s="1"/>
  <c r="V344" s="1"/>
  <c r="S346"/>
  <c r="U346" s="1"/>
  <c r="R354"/>
  <c r="V354" s="1"/>
  <c r="R358"/>
  <c r="V358" s="1"/>
  <c r="R362"/>
  <c r="V362" s="1"/>
  <c r="R366"/>
  <c r="V366" s="1"/>
  <c r="R370"/>
  <c r="V370" s="1"/>
  <c r="S299"/>
  <c r="U299" s="1"/>
  <c r="W299"/>
  <c r="R299"/>
  <c r="V299" s="1"/>
  <c r="V302"/>
  <c r="V304"/>
  <c r="S306"/>
  <c r="U306" s="1"/>
  <c r="W306"/>
  <c r="R306"/>
  <c r="S300"/>
  <c r="U300" s="1"/>
  <c r="W300"/>
  <c r="R300"/>
  <c r="V300" s="1"/>
  <c r="R301"/>
  <c r="V301" s="1"/>
  <c r="V303"/>
  <c r="W305"/>
  <c r="R305"/>
  <c r="W347"/>
  <c r="R347"/>
  <c r="S347"/>
  <c r="U347" s="1"/>
  <c r="V352"/>
  <c r="V360"/>
  <c r="V368"/>
  <c r="S305"/>
  <c r="U305" s="1"/>
  <c r="W351"/>
  <c r="R351"/>
  <c r="V351" s="1"/>
  <c r="S351"/>
  <c r="U351" s="1"/>
  <c r="R372"/>
  <c r="V372" s="1"/>
  <c r="W372"/>
  <c r="R345"/>
  <c r="V345" s="1"/>
  <c r="W345"/>
  <c r="R348"/>
  <c r="V348" s="1"/>
  <c r="W348"/>
  <c r="R350"/>
  <c r="V350" s="1"/>
  <c r="W350"/>
  <c r="S353"/>
  <c r="U353" s="1"/>
  <c r="S355"/>
  <c r="U355" s="1"/>
  <c r="S357"/>
  <c r="U357" s="1"/>
  <c r="S359"/>
  <c r="U359" s="1"/>
  <c r="S361"/>
  <c r="U361" s="1"/>
  <c r="S363"/>
  <c r="U363" s="1"/>
  <c r="S365"/>
  <c r="U365" s="1"/>
  <c r="S367"/>
  <c r="U367" s="1"/>
  <c r="S369"/>
  <c r="U369" s="1"/>
  <c r="S371"/>
  <c r="U371" s="1"/>
  <c r="R298"/>
  <c r="V298" s="1"/>
  <c r="R346"/>
  <c r="V346" s="1"/>
  <c r="R349"/>
  <c r="V349" s="1"/>
  <c r="R353"/>
  <c r="V353" s="1"/>
  <c r="R355"/>
  <c r="R357"/>
  <c r="R359"/>
  <c r="V359" s="1"/>
  <c r="R361"/>
  <c r="V361" s="1"/>
  <c r="R363"/>
  <c r="R365"/>
  <c r="R367"/>
  <c r="V367" s="1"/>
  <c r="R369"/>
  <c r="V369" s="1"/>
  <c r="R371"/>
  <c r="V305" l="1"/>
  <c r="W373"/>
  <c r="X373" s="1"/>
  <c r="V365"/>
  <c r="V357"/>
  <c r="V347"/>
  <c r="V371"/>
  <c r="V363"/>
  <c r="V355"/>
  <c r="V306"/>
</calcChain>
</file>

<file path=xl/sharedStrings.xml><?xml version="1.0" encoding="utf-8"?>
<sst xmlns="http://schemas.openxmlformats.org/spreadsheetml/2006/main" count="702" uniqueCount="404">
  <si>
    <t>名称</t>
    <phoneticPr fontId="4" type="noConversion"/>
  </si>
  <si>
    <t>规格</t>
    <phoneticPr fontId="4" type="noConversion"/>
  </si>
  <si>
    <t>地下一层</t>
    <phoneticPr fontId="4" type="noConversion"/>
  </si>
  <si>
    <t>一层</t>
    <phoneticPr fontId="4" type="noConversion"/>
  </si>
  <si>
    <t>二层</t>
    <phoneticPr fontId="4" type="noConversion"/>
  </si>
  <si>
    <t>三层</t>
    <phoneticPr fontId="4" type="noConversion"/>
  </si>
  <si>
    <t>四层</t>
    <phoneticPr fontId="4" type="noConversion"/>
  </si>
  <si>
    <t>五层</t>
    <phoneticPr fontId="4" type="noConversion"/>
  </si>
  <si>
    <t>六层</t>
    <phoneticPr fontId="4" type="noConversion"/>
  </si>
  <si>
    <t>七层</t>
    <phoneticPr fontId="4" type="noConversion"/>
  </si>
  <si>
    <t>八层</t>
    <phoneticPr fontId="4" type="noConversion"/>
  </si>
  <si>
    <t>九层</t>
    <phoneticPr fontId="4" type="noConversion"/>
  </si>
  <si>
    <t>十层</t>
    <phoneticPr fontId="4" type="noConversion"/>
  </si>
  <si>
    <t>十一层</t>
    <phoneticPr fontId="4" type="noConversion"/>
  </si>
  <si>
    <t>顶层</t>
    <phoneticPr fontId="4" type="noConversion"/>
  </si>
  <si>
    <t>汇总</t>
    <phoneticPr fontId="4" type="noConversion"/>
  </si>
  <si>
    <t>PF400</t>
    <phoneticPr fontId="4" type="noConversion"/>
  </si>
  <si>
    <t>PF200</t>
    <phoneticPr fontId="4" type="noConversion"/>
  </si>
  <si>
    <t>PF300</t>
    <phoneticPr fontId="4" type="noConversion"/>
  </si>
  <si>
    <t>PF140</t>
    <phoneticPr fontId="4" type="noConversion"/>
  </si>
  <si>
    <t>PF800</t>
    <phoneticPr fontId="4" type="noConversion"/>
  </si>
  <si>
    <t>70℃防火阀</t>
    <phoneticPr fontId="4" type="noConversion"/>
  </si>
  <si>
    <t>φ550</t>
    <phoneticPr fontId="4" type="noConversion"/>
  </si>
  <si>
    <t>φ600</t>
    <phoneticPr fontId="4" type="noConversion"/>
  </si>
  <si>
    <t>φ250</t>
    <phoneticPr fontId="4" type="noConversion"/>
  </si>
  <si>
    <t>400*300</t>
    <phoneticPr fontId="4" type="noConversion"/>
  </si>
  <si>
    <t>400*450</t>
    <phoneticPr fontId="4" type="noConversion"/>
  </si>
  <si>
    <t>600*400</t>
    <phoneticPr fontId="4" type="noConversion"/>
  </si>
  <si>
    <t>600*200</t>
    <phoneticPr fontId="4" type="noConversion"/>
  </si>
  <si>
    <t>600*300</t>
    <phoneticPr fontId="4" type="noConversion"/>
  </si>
  <si>
    <t>500*160</t>
    <phoneticPr fontId="4" type="noConversion"/>
  </si>
  <si>
    <t>φ160</t>
    <phoneticPr fontId="4" type="noConversion"/>
  </si>
  <si>
    <t>φ900</t>
    <phoneticPr fontId="4" type="noConversion"/>
  </si>
  <si>
    <t>700*500</t>
    <phoneticPr fontId="4" type="noConversion"/>
  </si>
  <si>
    <t>φ200</t>
    <phoneticPr fontId="4" type="noConversion"/>
  </si>
  <si>
    <t>1000*500</t>
    <phoneticPr fontId="4" type="noConversion"/>
  </si>
  <si>
    <t>500*250</t>
    <phoneticPr fontId="4" type="noConversion"/>
  </si>
  <si>
    <t>700*300</t>
    <phoneticPr fontId="4" type="noConversion"/>
  </si>
  <si>
    <t>300*120</t>
    <phoneticPr fontId="4" type="noConversion"/>
  </si>
  <si>
    <t>800*600</t>
    <phoneticPr fontId="4" type="noConversion"/>
  </si>
  <si>
    <t>120*120</t>
    <phoneticPr fontId="4" type="noConversion"/>
  </si>
  <si>
    <t>160*160</t>
    <phoneticPr fontId="4" type="noConversion"/>
  </si>
  <si>
    <t>200*160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</si>
  <si>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</si>
  <si>
    <t>200*120</t>
    <phoneticPr fontId="4" type="noConversion"/>
  </si>
  <si>
    <t>300*300</t>
    <phoneticPr fontId="4" type="noConversion"/>
  </si>
  <si>
    <t>300*160</t>
    <phoneticPr fontId="4" type="noConversion"/>
  </si>
  <si>
    <t>250*250</t>
    <phoneticPr fontId="4" type="noConversion"/>
  </si>
  <si>
    <t>200*200</t>
    <phoneticPr fontId="4" type="noConversion"/>
  </si>
  <si>
    <t>多叶送风口</t>
    <phoneticPr fontId="4" type="noConversion"/>
  </si>
  <si>
    <t>800*1000</t>
    <phoneticPr fontId="4" type="noConversion"/>
  </si>
  <si>
    <t>450*200</t>
    <phoneticPr fontId="4" type="noConversion"/>
  </si>
  <si>
    <t>800*500</t>
    <phoneticPr fontId="4" type="noConversion"/>
  </si>
  <si>
    <t>500*400</t>
    <phoneticPr fontId="4" type="noConversion"/>
  </si>
  <si>
    <t>500*700</t>
    <phoneticPr fontId="4" type="noConversion"/>
  </si>
  <si>
    <t>1500*600</t>
    <phoneticPr fontId="4" type="noConversion"/>
  </si>
  <si>
    <t>450*1500</t>
    <phoneticPr fontId="4" type="noConversion"/>
  </si>
  <si>
    <t>600*700</t>
    <phoneticPr fontId="4" type="noConversion"/>
  </si>
  <si>
    <t>1250*800</t>
    <phoneticPr fontId="4" type="noConversion"/>
  </si>
  <si>
    <t>多叶排烟口</t>
    <phoneticPr fontId="4" type="noConversion"/>
  </si>
  <si>
    <t>700*400</t>
    <phoneticPr fontId="4" type="noConversion"/>
  </si>
  <si>
    <t>700*600</t>
    <phoneticPr fontId="4" type="noConversion"/>
  </si>
  <si>
    <t>500*300</t>
    <phoneticPr fontId="4" type="noConversion"/>
  </si>
  <si>
    <t>600*500</t>
    <phoneticPr fontId="4" type="noConversion"/>
  </si>
  <si>
    <t>1000*600</t>
    <phoneticPr fontId="4" type="noConversion"/>
  </si>
  <si>
    <t>1000*1400*600</t>
    <phoneticPr fontId="4" type="noConversion"/>
  </si>
  <si>
    <t>800*400</t>
    <phoneticPr fontId="4" type="noConversion"/>
  </si>
  <si>
    <t>1250*700</t>
    <phoneticPr fontId="4" type="noConversion"/>
  </si>
  <si>
    <t>1200*600</t>
    <phoneticPr fontId="4" type="noConversion"/>
  </si>
  <si>
    <t>1200*500</t>
    <phoneticPr fontId="4" type="noConversion"/>
  </si>
  <si>
    <t>1200*800</t>
    <phoneticPr fontId="4" type="noConversion"/>
  </si>
  <si>
    <t>1000*800</t>
    <phoneticPr fontId="4" type="noConversion"/>
  </si>
  <si>
    <t>单层格栅风口，带风阀</t>
    <phoneticPr fontId="4" type="noConversion"/>
  </si>
  <si>
    <t>1500*500</t>
    <phoneticPr fontId="4" type="noConversion"/>
  </si>
  <si>
    <t>1300*300</t>
    <phoneticPr fontId="4" type="noConversion"/>
  </si>
  <si>
    <t>1300*500</t>
    <phoneticPr fontId="4" type="noConversion"/>
  </si>
  <si>
    <t>1200*300</t>
    <phoneticPr fontId="4" type="noConversion"/>
  </si>
  <si>
    <t>500*600</t>
    <phoneticPr fontId="4" type="noConversion"/>
  </si>
  <si>
    <t>400*400</t>
    <phoneticPr fontId="4" type="noConversion"/>
  </si>
  <si>
    <t>500*120</t>
    <phoneticPr fontId="4" type="noConversion"/>
  </si>
  <si>
    <t>400*200</t>
    <phoneticPr fontId="4" type="noConversion"/>
  </si>
  <si>
    <t>500*500</t>
    <phoneticPr fontId="4" type="noConversion"/>
  </si>
  <si>
    <t>150*150</t>
    <phoneticPr fontId="4" type="noConversion"/>
  </si>
  <si>
    <t>250*120</t>
    <phoneticPr fontId="4" type="noConversion"/>
  </si>
  <si>
    <t>500*900</t>
    <phoneticPr fontId="4" type="noConversion"/>
  </si>
  <si>
    <t>1250*1000</t>
    <phoneticPr fontId="4" type="noConversion"/>
  </si>
  <si>
    <t>双层格栅风口 带风阀</t>
    <phoneticPr fontId="4" type="noConversion"/>
  </si>
  <si>
    <t>600*800</t>
    <phoneticPr fontId="4" type="noConversion"/>
  </si>
  <si>
    <t>止回阀</t>
    <phoneticPr fontId="4" type="noConversion"/>
  </si>
  <si>
    <t>φ500</t>
    <phoneticPr fontId="4" type="noConversion"/>
  </si>
  <si>
    <t>600*120</t>
    <phoneticPr fontId="4" type="noConversion"/>
  </si>
  <si>
    <t>450*400</t>
    <phoneticPr fontId="4" type="noConversion"/>
  </si>
  <si>
    <t>1000*400</t>
    <phoneticPr fontId="4" type="noConversion"/>
  </si>
  <si>
    <t>电动多叶调节阀</t>
    <phoneticPr fontId="4" type="noConversion"/>
  </si>
  <si>
    <t>500*200</t>
    <phoneticPr fontId="4" type="noConversion"/>
  </si>
  <si>
    <t>300*200</t>
    <phoneticPr fontId="4" type="noConversion"/>
  </si>
  <si>
    <t>600*250</t>
    <phoneticPr fontId="4" type="noConversion"/>
  </si>
  <si>
    <t>消声静压箱</t>
    <phoneticPr fontId="4" type="noConversion"/>
  </si>
  <si>
    <t>800*600*600</t>
    <phoneticPr fontId="4" type="noConversion"/>
  </si>
  <si>
    <t>800*1500*800</t>
    <phoneticPr fontId="4" type="noConversion"/>
  </si>
  <si>
    <t>1800*750*1500</t>
    <phoneticPr fontId="4" type="noConversion"/>
  </si>
  <si>
    <t>1200*600*1000</t>
    <phoneticPr fontId="4" type="noConversion"/>
  </si>
  <si>
    <t>1800*800*1200</t>
    <phoneticPr fontId="4" type="noConversion"/>
  </si>
  <si>
    <t>1500*700*700</t>
    <phoneticPr fontId="4" type="noConversion"/>
  </si>
  <si>
    <t>软接头</t>
    <phoneticPr fontId="4" type="noConversion"/>
  </si>
  <si>
    <t>φ400</t>
    <phoneticPr fontId="4" type="noConversion"/>
  </si>
  <si>
    <t>φ300</t>
    <phoneticPr fontId="4" type="noConversion"/>
  </si>
  <si>
    <t>φ450</t>
    <phoneticPr fontId="4" type="noConversion"/>
  </si>
  <si>
    <t>φ280</t>
    <phoneticPr fontId="4" type="noConversion"/>
  </si>
  <si>
    <t>280°防火阀</t>
    <phoneticPr fontId="4" type="noConversion"/>
  </si>
  <si>
    <t>φ1000</t>
    <phoneticPr fontId="4" type="noConversion"/>
  </si>
  <si>
    <t>φ800</t>
    <phoneticPr fontId="4" type="noConversion"/>
  </si>
  <si>
    <t>φ700</t>
    <phoneticPr fontId="4" type="noConversion"/>
  </si>
  <si>
    <t>750*500</t>
    <phoneticPr fontId="4" type="noConversion"/>
  </si>
  <si>
    <t>单层格栅风口，叶片水平</t>
    <phoneticPr fontId="4" type="noConversion"/>
  </si>
  <si>
    <t>格栅风口</t>
    <phoneticPr fontId="4" type="noConversion"/>
  </si>
  <si>
    <t>630*250</t>
    <phoneticPr fontId="4" type="noConversion"/>
  </si>
  <si>
    <t>带出效过滤网可调百叶风口</t>
    <phoneticPr fontId="4" type="noConversion"/>
  </si>
  <si>
    <t>200*400</t>
    <phoneticPr fontId="4" type="noConversion"/>
  </si>
  <si>
    <t>电加热</t>
    <phoneticPr fontId="4" type="noConversion"/>
  </si>
  <si>
    <t>+</t>
    <phoneticPr fontId="4" type="noConversion"/>
  </si>
  <si>
    <t>EH-1-03 300*120</t>
    <phoneticPr fontId="4" type="noConversion"/>
  </si>
  <si>
    <t>EH-3-01450*400</t>
    <phoneticPr fontId="4" type="noConversion"/>
  </si>
  <si>
    <t>EH-1-03 300*200</t>
    <phoneticPr fontId="4" type="noConversion"/>
  </si>
  <si>
    <t>EH-4-01 300*300</t>
    <phoneticPr fontId="4" type="noConversion"/>
  </si>
  <si>
    <t>EH-1-03 1000*500</t>
    <phoneticPr fontId="4" type="noConversion"/>
  </si>
  <si>
    <t>防雨百叶过滤网</t>
    <phoneticPr fontId="4" type="noConversion"/>
  </si>
  <si>
    <t>1000*1500</t>
    <phoneticPr fontId="4" type="noConversion"/>
  </si>
  <si>
    <t>250*500</t>
    <phoneticPr fontId="4" type="noConversion"/>
  </si>
  <si>
    <t>2000*500</t>
    <phoneticPr fontId="4" type="noConversion"/>
  </si>
  <si>
    <t>200*600</t>
    <phoneticPr fontId="4" type="noConversion"/>
  </si>
  <si>
    <t>防雨百叶</t>
    <phoneticPr fontId="4" type="noConversion"/>
  </si>
  <si>
    <t>600*600</t>
    <phoneticPr fontId="4" type="noConversion"/>
  </si>
  <si>
    <t>2000*600</t>
    <phoneticPr fontId="4" type="noConversion"/>
  </si>
  <si>
    <t>1100*700</t>
    <phoneticPr fontId="4" type="noConversion"/>
  </si>
  <si>
    <t>细叶型斜出风散流器</t>
    <phoneticPr fontId="4" type="noConversion"/>
  </si>
  <si>
    <t>新风换气机2-01</t>
    <phoneticPr fontId="4" type="noConversion"/>
  </si>
  <si>
    <t xml:space="preserve"> 风机</t>
    <phoneticPr fontId="4" type="noConversion"/>
  </si>
  <si>
    <t>EF(S)-B1-01</t>
    <phoneticPr fontId="4" type="noConversion"/>
  </si>
  <si>
    <t>EF-B1-01</t>
    <phoneticPr fontId="4" type="noConversion"/>
  </si>
  <si>
    <t>EF-B1-02</t>
  </si>
  <si>
    <t>SF(S)-B1-01</t>
    <phoneticPr fontId="4" type="noConversion"/>
  </si>
  <si>
    <t>SF-B1-01</t>
    <phoneticPr fontId="4" type="noConversion"/>
  </si>
  <si>
    <t>SF-B1-02</t>
    <phoneticPr fontId="4" type="noConversion"/>
  </si>
  <si>
    <t>EF-B1-03</t>
    <phoneticPr fontId="4" type="noConversion"/>
  </si>
  <si>
    <t>SEF-B1-01</t>
    <phoneticPr fontId="4" type="noConversion"/>
  </si>
  <si>
    <t>SF(S)-B1-02</t>
    <phoneticPr fontId="4" type="noConversion"/>
  </si>
  <si>
    <t>SF(S)-B1-03</t>
  </si>
  <si>
    <t>SF(S)-B1-04</t>
  </si>
  <si>
    <t>SF-B1-03</t>
    <phoneticPr fontId="4" type="noConversion"/>
  </si>
  <si>
    <t>SF-B1-04</t>
  </si>
  <si>
    <t>SEF-1-01</t>
    <phoneticPr fontId="4" type="noConversion"/>
  </si>
  <si>
    <t>SEF-1-02</t>
  </si>
  <si>
    <t>EF-1-01</t>
    <phoneticPr fontId="4" type="noConversion"/>
  </si>
  <si>
    <t>EF-1-02</t>
    <phoneticPr fontId="4" type="noConversion"/>
  </si>
  <si>
    <t>EF-1-04</t>
    <phoneticPr fontId="4" type="noConversion"/>
  </si>
  <si>
    <t>MF-2-01</t>
    <phoneticPr fontId="4" type="noConversion"/>
  </si>
  <si>
    <t>MF-3-02</t>
    <phoneticPr fontId="4" type="noConversion"/>
  </si>
  <si>
    <t>MF-3-03</t>
    <phoneticPr fontId="4" type="noConversion"/>
  </si>
  <si>
    <t>SPF-2-01</t>
    <phoneticPr fontId="4" type="noConversion"/>
  </si>
  <si>
    <t>SPF-2-02</t>
  </si>
  <si>
    <t>SEF-2-03</t>
    <phoneticPr fontId="4" type="noConversion"/>
  </si>
  <si>
    <t>MF-2-02</t>
    <phoneticPr fontId="4" type="noConversion"/>
  </si>
  <si>
    <t>SEF-2-02</t>
    <phoneticPr fontId="4" type="noConversion"/>
  </si>
  <si>
    <t>SEF-3-01</t>
    <phoneticPr fontId="4" type="noConversion"/>
  </si>
  <si>
    <t>SF-9-01</t>
    <phoneticPr fontId="4" type="noConversion"/>
  </si>
  <si>
    <t>EF-RF-01</t>
    <phoneticPr fontId="4" type="noConversion"/>
  </si>
  <si>
    <t>EF-RF-02</t>
  </si>
  <si>
    <t>EF-RF-03</t>
  </si>
  <si>
    <t>EF-RF-04</t>
    <phoneticPr fontId="4" type="noConversion"/>
  </si>
  <si>
    <t>RF-15</t>
    <phoneticPr fontId="4" type="noConversion"/>
  </si>
  <si>
    <t>RF-05</t>
    <phoneticPr fontId="4" type="noConversion"/>
  </si>
  <si>
    <t>RF-06</t>
  </si>
  <si>
    <t>RF-07</t>
  </si>
  <si>
    <t>RF-19</t>
  </si>
  <si>
    <t>RF-21</t>
    <phoneticPr fontId="4" type="noConversion"/>
  </si>
  <si>
    <t>RF-03</t>
    <phoneticPr fontId="4" type="noConversion"/>
  </si>
  <si>
    <t>RF-01</t>
    <phoneticPr fontId="4" type="noConversion"/>
  </si>
  <si>
    <t>RF-18</t>
    <phoneticPr fontId="4" type="noConversion"/>
  </si>
  <si>
    <t>RF-23</t>
    <phoneticPr fontId="4" type="noConversion"/>
  </si>
  <si>
    <t>EF-RF-24</t>
    <phoneticPr fontId="4" type="noConversion"/>
  </si>
  <si>
    <t>EF-RF-25</t>
  </si>
  <si>
    <t>SPF-RF-01</t>
    <phoneticPr fontId="4" type="noConversion"/>
  </si>
  <si>
    <t>VPF-RF-01</t>
    <phoneticPr fontId="4" type="noConversion"/>
  </si>
  <si>
    <t>VPF-RF-05</t>
    <phoneticPr fontId="4" type="noConversion"/>
  </si>
  <si>
    <t>EF-RF-26</t>
    <phoneticPr fontId="4" type="noConversion"/>
  </si>
  <si>
    <t>VPF-RF-06</t>
    <phoneticPr fontId="4" type="noConversion"/>
  </si>
  <si>
    <t>SPF-RF-02</t>
    <phoneticPr fontId="4" type="noConversion"/>
  </si>
  <si>
    <t>VPF-RF-02</t>
    <phoneticPr fontId="4" type="noConversion"/>
  </si>
  <si>
    <t>VPF-RF-04</t>
    <phoneticPr fontId="4" type="noConversion"/>
  </si>
  <si>
    <t>EF-RF-27</t>
    <phoneticPr fontId="4" type="noConversion"/>
  </si>
  <si>
    <t>RF-08</t>
    <phoneticPr fontId="4" type="noConversion"/>
  </si>
  <si>
    <t>RF-09</t>
    <phoneticPr fontId="4" type="noConversion"/>
  </si>
  <si>
    <t>RF-10</t>
    <phoneticPr fontId="4" type="noConversion"/>
  </si>
  <si>
    <t>RF-16</t>
    <phoneticPr fontId="4" type="noConversion"/>
  </si>
  <si>
    <t>RF-11</t>
    <phoneticPr fontId="4" type="noConversion"/>
  </si>
  <si>
    <t>RF-12</t>
    <phoneticPr fontId="4" type="noConversion"/>
  </si>
  <si>
    <t>RF-13</t>
  </si>
  <si>
    <t>RF-14</t>
  </si>
  <si>
    <t>RF-17</t>
    <phoneticPr fontId="4" type="noConversion"/>
  </si>
  <si>
    <t>RF-02</t>
    <phoneticPr fontId="4" type="noConversion"/>
  </si>
  <si>
    <t>RF-22</t>
    <phoneticPr fontId="4" type="noConversion"/>
  </si>
  <si>
    <t>RF-20</t>
    <phoneticPr fontId="4" type="noConversion"/>
  </si>
  <si>
    <t>RF-04</t>
    <phoneticPr fontId="4" type="noConversion"/>
  </si>
  <si>
    <t>钢丝网</t>
    <phoneticPr fontId="4" type="noConversion"/>
  </si>
  <si>
    <t>φ700</t>
  </si>
  <si>
    <t>长度</t>
    <phoneticPr fontId="4" type="noConversion"/>
  </si>
  <si>
    <t>宽度</t>
    <phoneticPr fontId="4" type="noConversion"/>
  </si>
  <si>
    <t>风道面积</t>
    <phoneticPr fontId="4" type="noConversion"/>
  </si>
  <si>
    <t>共板法兰个数</t>
    <phoneticPr fontId="4" type="noConversion"/>
  </si>
  <si>
    <t>断开长度</t>
    <phoneticPr fontId="4" type="noConversion"/>
  </si>
  <si>
    <t>公办法兰面积</t>
    <phoneticPr fontId="4" type="noConversion"/>
  </si>
  <si>
    <t>合计面积</t>
    <phoneticPr fontId="4" type="noConversion"/>
  </si>
  <si>
    <t>管道保温面积</t>
    <phoneticPr fontId="4" type="noConversion"/>
  </si>
  <si>
    <t>风道</t>
    <phoneticPr fontId="4" type="noConversion"/>
  </si>
  <si>
    <t>200*100</t>
    <phoneticPr fontId="4" type="noConversion"/>
  </si>
  <si>
    <t>500*320</t>
    <phoneticPr fontId="4" type="noConversion"/>
  </si>
  <si>
    <t xml:space="preserve"> </t>
    <phoneticPr fontId="4" type="noConversion"/>
  </si>
  <si>
    <t>800*300</t>
    <phoneticPr fontId="4" type="noConversion"/>
  </si>
  <si>
    <t>1000*300</t>
    <phoneticPr fontId="4" type="noConversion"/>
  </si>
  <si>
    <t>800*320</t>
    <phoneticPr fontId="4" type="noConversion"/>
  </si>
  <si>
    <t>630*320</t>
    <phoneticPr fontId="4" type="noConversion"/>
  </si>
  <si>
    <t>400*160</t>
    <phoneticPr fontId="4" type="noConversion"/>
  </si>
  <si>
    <t>喇叭口</t>
    <phoneticPr fontId="4" type="noConversion"/>
  </si>
  <si>
    <t>600*160</t>
    <phoneticPr fontId="4" type="noConversion"/>
  </si>
  <si>
    <t>200*250</t>
    <phoneticPr fontId="4" type="noConversion"/>
  </si>
  <si>
    <t>700*200</t>
    <phoneticPr fontId="4" type="noConversion"/>
  </si>
  <si>
    <t>250*160</t>
    <phoneticPr fontId="4" type="noConversion"/>
  </si>
  <si>
    <t>350*160</t>
    <phoneticPr fontId="4" type="noConversion"/>
  </si>
  <si>
    <t>160*120</t>
    <phoneticPr fontId="4" type="noConversion"/>
  </si>
  <si>
    <t>900*300</t>
    <phoneticPr fontId="4" type="noConversion"/>
  </si>
  <si>
    <t>2250*700</t>
    <phoneticPr fontId="4" type="noConversion"/>
  </si>
  <si>
    <t>2500*500</t>
    <phoneticPr fontId="4" type="noConversion"/>
  </si>
  <si>
    <t>1250*400</t>
    <phoneticPr fontId="4" type="noConversion"/>
  </si>
  <si>
    <t>方圆变径管</t>
    <phoneticPr fontId="4" type="noConversion"/>
  </si>
  <si>
    <t>管道保温</t>
    <phoneticPr fontId="4" type="noConversion"/>
  </si>
  <si>
    <t>除湿机</t>
    <phoneticPr fontId="4" type="noConversion"/>
  </si>
  <si>
    <t>贯流式电热空气幕</t>
    <phoneticPr fontId="4" type="noConversion"/>
  </si>
  <si>
    <t>RM1509-D-G</t>
    <phoneticPr fontId="4" type="noConversion"/>
  </si>
  <si>
    <t>RM1512-D-G</t>
    <phoneticPr fontId="4" type="noConversion"/>
  </si>
  <si>
    <t>单价</t>
    <phoneticPr fontId="3" type="noConversion"/>
  </si>
  <si>
    <t>总价</t>
    <phoneticPr fontId="3" type="noConversion"/>
  </si>
  <si>
    <t>防排烟询价单</t>
    <phoneticPr fontId="4" type="noConversion"/>
  </si>
  <si>
    <t>时间</t>
    <phoneticPr fontId="3" type="noConversion"/>
  </si>
  <si>
    <t>公司名称</t>
    <phoneticPr fontId="3" type="noConversion"/>
  </si>
  <si>
    <t>代号</t>
    <phoneticPr fontId="4" type="noConversion"/>
  </si>
  <si>
    <t>名称</t>
    <phoneticPr fontId="4" type="noConversion"/>
  </si>
  <si>
    <t>型号</t>
    <phoneticPr fontId="4" type="noConversion"/>
  </si>
  <si>
    <t>数量</t>
    <phoneticPr fontId="4" type="noConversion"/>
  </si>
  <si>
    <t>EF(S)-B1-01</t>
    <phoneticPr fontId="4" type="noConversion"/>
  </si>
  <si>
    <t>消防高温排烟风机</t>
    <phoneticPr fontId="4" type="noConversion"/>
  </si>
  <si>
    <t>GYF-NO.5.5l   n=2900rpm  L=12710m3/h  p=402pa  N=4KW</t>
    <phoneticPr fontId="4" type="noConversion"/>
  </si>
  <si>
    <t>EF-B1-01</t>
    <phoneticPr fontId="4" type="noConversion"/>
  </si>
  <si>
    <t>高效低噪斜流风机</t>
    <phoneticPr fontId="4" type="noConversion"/>
  </si>
  <si>
    <t>GXF-NO4A   n=1450rpm  L=2472m3/h  p=220pa  N=0.37KW</t>
    <phoneticPr fontId="4" type="noConversion"/>
  </si>
  <si>
    <t>EF-B1-02</t>
    <phoneticPr fontId="4" type="noConversion"/>
  </si>
  <si>
    <t>GXF-NO9A   n=960rpm  L=25688m3/h  p=397pa  N=4KW</t>
    <phoneticPr fontId="4" type="noConversion"/>
  </si>
  <si>
    <t>SF(S)-B1-01</t>
    <phoneticPr fontId="4" type="noConversion"/>
  </si>
  <si>
    <t>消防高温排烟双速风机</t>
    <phoneticPr fontId="4" type="noConversion"/>
  </si>
  <si>
    <r>
      <rPr>
        <sz val="11"/>
        <color rgb="FFFF0000"/>
        <rFont val="宋体"/>
        <family val="3"/>
        <charset val="134"/>
        <scheme val="minor"/>
      </rPr>
      <t>GYF-NO96-S1   n1/n2=2900/1450rpm  L1/L2=9629/4815m3/h  P1/P2=1100/275pa  N1/N2=5.9/1.4K</t>
    </r>
    <r>
      <rPr>
        <sz val="11"/>
        <color theme="1"/>
        <rFont val="宋体"/>
        <family val="2"/>
        <scheme val="minor"/>
      </rPr>
      <t>W</t>
    </r>
    <phoneticPr fontId="4" type="noConversion"/>
  </si>
  <si>
    <t>SF-B1-01</t>
    <phoneticPr fontId="4" type="noConversion"/>
  </si>
  <si>
    <t>超低噪音轴流风机</t>
    <phoneticPr fontId="4" type="noConversion"/>
  </si>
  <si>
    <t>CDZNO2.5T   n=2900rpm  L=1737m3/h  p=208pa  N=0.18KW</t>
    <phoneticPr fontId="4" type="noConversion"/>
  </si>
  <si>
    <t>SF-B1-02</t>
  </si>
  <si>
    <t>EF-B1-03</t>
    <phoneticPr fontId="4" type="noConversion"/>
  </si>
  <si>
    <t>GXF-NO6A   n=1450rpm  L=10231m3/h  p=472pa  N=2.2KW</t>
    <phoneticPr fontId="4" type="noConversion"/>
  </si>
  <si>
    <t>SEF-1-01</t>
    <phoneticPr fontId="4" type="noConversion"/>
  </si>
  <si>
    <t>GXF-N09l   n=1450rpm  L=31500m3/h  p=800pa  N=11KW</t>
    <phoneticPr fontId="4" type="noConversion"/>
  </si>
  <si>
    <t>SF(s)-B1-02</t>
    <phoneticPr fontId="4" type="noConversion"/>
  </si>
  <si>
    <t>GYF-NO7-S1   n1/n2=1450/960rpm  L1/L2=19990/13237m3/h  P1/P2=762/334pa  N1/N2=6/2KW</t>
    <phoneticPr fontId="4" type="noConversion"/>
  </si>
  <si>
    <t>SF(s)-B1-03</t>
    <phoneticPr fontId="4" type="noConversion"/>
  </si>
  <si>
    <t>GYF-NO6-S1   n1/n2=2900/1450rpm  L1/L2=12607/6304m3/h  P1/P2=954/239pa  N1/N2=5.9/1.4KW</t>
    <phoneticPr fontId="4" type="noConversion"/>
  </si>
  <si>
    <t>SF(s)-B1-04</t>
    <phoneticPr fontId="4" type="noConversion"/>
  </si>
  <si>
    <t>GYF-NO5-S1   n1/n2=2900/1450rpm  L1/L2=6000/3000m3/h  P1/P2=750/200pa  N1/N2=3.1/0.8KW</t>
    <phoneticPr fontId="4" type="noConversion"/>
  </si>
  <si>
    <t>EF(s)-B1-02</t>
    <phoneticPr fontId="4" type="noConversion"/>
  </si>
  <si>
    <t>GYF-NO7-S1   n1/n2=1450/960rpm  L1/L2=21997/14565m3/h  P1/P2=707/310pa  N1/N2=6/2KW</t>
    <phoneticPr fontId="4" type="noConversion"/>
  </si>
  <si>
    <t>SF-B1-03</t>
    <phoneticPr fontId="4" type="noConversion"/>
  </si>
  <si>
    <t>CDZNO2.5T   n=2900rpm  L=1520m3/h  p=216pa  N=0.18KW</t>
    <phoneticPr fontId="4" type="noConversion"/>
  </si>
  <si>
    <t>SF-B1-04</t>
    <phoneticPr fontId="4" type="noConversion"/>
  </si>
  <si>
    <t>SEF-1-02</t>
    <phoneticPr fontId="4" type="noConversion"/>
  </si>
  <si>
    <t>GXF-N010l   n=960rpm  L=42469m3/h  p=538pa  N=11KW</t>
    <phoneticPr fontId="4" type="noConversion"/>
  </si>
  <si>
    <t>EF-B1-05</t>
    <phoneticPr fontId="4" type="noConversion"/>
  </si>
  <si>
    <t>CDZNO2.5T   n=290rpm  L=1647m3/h  p=213pa  N=0.18KW</t>
    <phoneticPr fontId="4" type="noConversion"/>
  </si>
  <si>
    <t>SEF-2-01</t>
    <phoneticPr fontId="4" type="noConversion"/>
  </si>
  <si>
    <t>GYF-N011l   n=960rpm  L=51823m3/h  p=517pa  N=15KW</t>
    <phoneticPr fontId="4" type="noConversion"/>
  </si>
  <si>
    <t>MF-2-01</t>
    <phoneticPr fontId="4" type="noConversion"/>
  </si>
  <si>
    <t>GXF-NO9A   n=960rpm  L=28050m3/h  p=325pa  N=4KW</t>
    <phoneticPr fontId="4" type="noConversion"/>
  </si>
  <si>
    <t>SPF-2-01</t>
    <phoneticPr fontId="4" type="noConversion"/>
  </si>
  <si>
    <t>GXF-NO10A   n=720rpm  L=30768m3/h  p=359pa  N=5.5KW</t>
    <phoneticPr fontId="4" type="noConversion"/>
  </si>
  <si>
    <t>SPF-2-02</t>
    <phoneticPr fontId="4" type="noConversion"/>
  </si>
  <si>
    <t>MF-2-02</t>
    <phoneticPr fontId="4" type="noConversion"/>
  </si>
  <si>
    <t>GXF-NO4.5B   n=1450rpm  L=5400m3/h  p=300pa  N=0.75KW</t>
    <phoneticPr fontId="4" type="noConversion"/>
  </si>
  <si>
    <t>SEF-2-03</t>
    <phoneticPr fontId="4" type="noConversion"/>
  </si>
  <si>
    <t>GYF-N091l   n=1450rpm  L=41684m3/h  p=896pa  N=15KW</t>
    <phoneticPr fontId="4" type="noConversion"/>
  </si>
  <si>
    <t>SEF-2-02</t>
    <phoneticPr fontId="4" type="noConversion"/>
  </si>
  <si>
    <t>GYF-N091l   n=1450rpm  L=43200m3/h  p=800pa  N=15KW</t>
    <phoneticPr fontId="4" type="noConversion"/>
  </si>
  <si>
    <t>MF-3-02</t>
    <phoneticPr fontId="4" type="noConversion"/>
  </si>
  <si>
    <t>GXF-N07B   n=1450rpm  L=21000m3/h  p=430pa  N=4KW</t>
    <phoneticPr fontId="4" type="noConversion"/>
  </si>
  <si>
    <t>SEF-3-01</t>
    <phoneticPr fontId="4" type="noConversion"/>
  </si>
  <si>
    <t>GYF-NO101   n=960rpm  L=42000m3/h  p=670pa  N=11KW</t>
    <phoneticPr fontId="4" type="noConversion"/>
  </si>
  <si>
    <t>MF-3-01</t>
    <phoneticPr fontId="4" type="noConversion"/>
  </si>
  <si>
    <t>GXF-NO5B   n=1450rpm  L=7920m3/h  p=350pa  N=1.1KW</t>
    <phoneticPr fontId="4" type="noConversion"/>
  </si>
  <si>
    <t>SF-9-01</t>
    <phoneticPr fontId="4" type="noConversion"/>
  </si>
  <si>
    <t>EF-9-01</t>
    <phoneticPr fontId="4" type="noConversion"/>
  </si>
  <si>
    <t>EF-RF-26</t>
    <phoneticPr fontId="4" type="noConversion"/>
  </si>
  <si>
    <t>屋顶风机</t>
    <phoneticPr fontId="4" type="noConversion"/>
  </si>
  <si>
    <t>GXF-NO5W   n=1450rpm  L=6159m3/h  p=232pa  N=0.75KW</t>
    <phoneticPr fontId="4" type="noConversion"/>
  </si>
  <si>
    <t>VPF-RF-05</t>
    <phoneticPr fontId="4" type="noConversion"/>
  </si>
  <si>
    <t>GXF-NO10B   n=960rpm  L=32700m3/h  p=670pa  N=11KW</t>
    <phoneticPr fontId="4" type="noConversion"/>
  </si>
  <si>
    <t>VPF-RF-03</t>
    <phoneticPr fontId="4" type="noConversion"/>
  </si>
  <si>
    <t>VPF-RF-01</t>
    <phoneticPr fontId="4" type="noConversion"/>
  </si>
  <si>
    <t>GXF-NO8B   n=960rpm  L=20309m3/h  p=486pa  N=4KW</t>
    <phoneticPr fontId="4" type="noConversion"/>
  </si>
  <si>
    <t>SPF-RF-01</t>
    <phoneticPr fontId="4" type="noConversion"/>
  </si>
  <si>
    <t>GXF-NO8B   n=960rpm  L=22000m3/h  p=392pa  N=4KW</t>
    <phoneticPr fontId="4" type="noConversion"/>
  </si>
  <si>
    <t>EF-RF-24</t>
    <phoneticPr fontId="4" type="noConversion"/>
  </si>
  <si>
    <t>EF-RF-25</t>
    <phoneticPr fontId="4" type="noConversion"/>
  </si>
  <si>
    <t>轴流排烟风机</t>
    <phoneticPr fontId="4" type="noConversion"/>
  </si>
  <si>
    <t>GXF-NO9B   n=960rpm  L=18000m3/h  p=470pa  N=4KW</t>
    <phoneticPr fontId="4" type="noConversion"/>
  </si>
  <si>
    <t>VPF-RF-06</t>
    <phoneticPr fontId="4" type="noConversion"/>
  </si>
  <si>
    <t>VPF-RF-04</t>
    <phoneticPr fontId="4" type="noConversion"/>
  </si>
  <si>
    <t>VPF-RF-02</t>
    <phoneticPr fontId="4" type="noConversion"/>
  </si>
  <si>
    <t>SPF-RF-02</t>
    <phoneticPr fontId="4" type="noConversion"/>
  </si>
  <si>
    <t>EF-RF-27</t>
    <phoneticPr fontId="4" type="noConversion"/>
  </si>
  <si>
    <t>EF-RF-01</t>
    <phoneticPr fontId="4" type="noConversion"/>
  </si>
  <si>
    <t>GXF-NO4A   n=1450rpm  L=2600m3/h  p=210pa  N=0.37KW</t>
    <phoneticPr fontId="4" type="noConversion"/>
  </si>
  <si>
    <t>EF-RF-17</t>
    <phoneticPr fontId="4" type="noConversion"/>
  </si>
  <si>
    <t>斜流风机</t>
    <phoneticPr fontId="4" type="noConversion"/>
  </si>
  <si>
    <t>SJG3  n=1400rpm  L=1300m3/h  p=205pa  N=0.25KW</t>
    <phoneticPr fontId="4" type="noConversion"/>
  </si>
  <si>
    <t>EF-RF-02</t>
    <phoneticPr fontId="4" type="noConversion"/>
  </si>
  <si>
    <t>EF-RF-12</t>
    <phoneticPr fontId="4" type="noConversion"/>
  </si>
  <si>
    <t>EF-RF-18</t>
    <phoneticPr fontId="4" type="noConversion"/>
  </si>
  <si>
    <t>EF-RF-11</t>
    <phoneticPr fontId="4" type="noConversion"/>
  </si>
  <si>
    <t>EF-RF-23</t>
    <phoneticPr fontId="4" type="noConversion"/>
  </si>
  <si>
    <t>百叶窗式排气扇</t>
    <phoneticPr fontId="4" type="noConversion"/>
  </si>
  <si>
    <t>SF5177  n=1200rpm  L=780m3/h  37W(220V)</t>
    <phoneticPr fontId="4" type="noConversion"/>
  </si>
  <si>
    <t>EF-RF-16</t>
    <phoneticPr fontId="4" type="noConversion"/>
  </si>
  <si>
    <t>EF-RF-03</t>
    <phoneticPr fontId="4" type="noConversion"/>
  </si>
  <si>
    <t>EF-RF-10</t>
    <phoneticPr fontId="4" type="noConversion"/>
  </si>
  <si>
    <t>SEF-RF-01</t>
    <phoneticPr fontId="4" type="noConversion"/>
  </si>
  <si>
    <t>GYF-N08l   n=1450rpm  L=24688m3/h  p=774pa  N=7.5KW</t>
    <phoneticPr fontId="4" type="noConversion"/>
  </si>
  <si>
    <t>SEF-RF-04</t>
    <phoneticPr fontId="4" type="noConversion"/>
  </si>
  <si>
    <t>GYF-N07l   n=1450rpm  L=18800m3/h  p=630pa  N=5.5KW</t>
    <phoneticPr fontId="4" type="noConversion"/>
  </si>
  <si>
    <t>EF-RF-04</t>
    <phoneticPr fontId="4" type="noConversion"/>
  </si>
  <si>
    <t>EF-RF-22</t>
    <phoneticPr fontId="4" type="noConversion"/>
  </si>
  <si>
    <t>CDZNO2.8T   n=2900rpm  L=2314m3/h  p=267pa  N=0.25KW</t>
    <phoneticPr fontId="4" type="noConversion"/>
  </si>
  <si>
    <t>EF-RF-15</t>
    <phoneticPr fontId="4" type="noConversion"/>
  </si>
  <si>
    <t>EF-RF-20</t>
    <phoneticPr fontId="4" type="noConversion"/>
  </si>
  <si>
    <t>GXF-NO4.5B   n=1450rpm  L=4400m3/h  p=380pa  N=0.75KW</t>
    <phoneticPr fontId="4" type="noConversion"/>
  </si>
  <si>
    <t>SEF-RF-03</t>
    <phoneticPr fontId="4" type="noConversion"/>
  </si>
  <si>
    <t>GYF-N09l   n=1450rpm  L=32000m3/h  p=800pa  N=11KW</t>
    <phoneticPr fontId="4" type="noConversion"/>
  </si>
  <si>
    <t>SEF-RF-09</t>
    <phoneticPr fontId="4" type="noConversion"/>
  </si>
  <si>
    <t>EF-RF-05</t>
    <phoneticPr fontId="4" type="noConversion"/>
  </si>
  <si>
    <t>EF-RF-08</t>
    <phoneticPr fontId="4" type="noConversion"/>
  </si>
  <si>
    <t>EF-RF-21</t>
    <phoneticPr fontId="4" type="noConversion"/>
  </si>
  <si>
    <t>EF-RF-07</t>
    <phoneticPr fontId="4" type="noConversion"/>
  </si>
  <si>
    <t>EF-RF-19</t>
    <phoneticPr fontId="4" type="noConversion"/>
  </si>
  <si>
    <t>EF-RF-06</t>
    <phoneticPr fontId="4" type="noConversion"/>
  </si>
  <si>
    <t>EF-RF-14</t>
    <phoneticPr fontId="4" type="noConversion"/>
  </si>
  <si>
    <t>SEF-RF-02</t>
    <phoneticPr fontId="4" type="noConversion"/>
  </si>
  <si>
    <t>GYF-N08l   n=1450rpm  L=29600m3/h  p=626pa  N=7.5KW</t>
    <phoneticPr fontId="4" type="noConversion"/>
  </si>
  <si>
    <t>EF-RF-13</t>
    <phoneticPr fontId="4" type="noConversion"/>
  </si>
  <si>
    <t>EF-1-04</t>
    <phoneticPr fontId="4" type="noConversion"/>
  </si>
  <si>
    <t>SF-1-01</t>
    <phoneticPr fontId="4" type="noConversion"/>
  </si>
  <si>
    <t>MF-1-01</t>
    <phoneticPr fontId="4" type="noConversion"/>
  </si>
  <si>
    <t>GXF-NO5.5B   n=1450rpm  L=11814m3/h  p=333pa  N=2.2KW</t>
    <phoneticPr fontId="4" type="noConversion"/>
  </si>
  <si>
    <t>EF-1-03</t>
    <phoneticPr fontId="4" type="noConversion"/>
  </si>
  <si>
    <t>GXF-NO5B   n=1450rpm  L=7200m3/h  p=400pa  N=1.1KW</t>
    <phoneticPr fontId="4" type="noConversion"/>
  </si>
  <si>
    <t>GYF-N09l   n=1450rpm  L=31500m3/h  p=800pa  N=11KW</t>
    <phoneticPr fontId="4" type="noConversion"/>
  </si>
  <si>
    <t>EF-1-01</t>
    <phoneticPr fontId="4" type="noConversion"/>
  </si>
  <si>
    <t>圆形管道风机</t>
    <phoneticPr fontId="4" type="noConversion"/>
  </si>
  <si>
    <t>YGF21  n=2900rpm  L=600m3/h  p=215pa  N=0.07KW(22V)</t>
    <phoneticPr fontId="4" type="noConversion"/>
  </si>
  <si>
    <t>EF-1-02</t>
    <phoneticPr fontId="4" type="noConversion"/>
  </si>
  <si>
    <t>SF-1-02</t>
    <phoneticPr fontId="4" type="noConversion"/>
  </si>
  <si>
    <t>GYF-N010l   n=960rpm  L=42469m3/h  p=538pa  N=11KW</t>
    <phoneticPr fontId="4" type="noConversion"/>
  </si>
  <si>
    <t>PF400</t>
    <phoneticPr fontId="4" type="noConversion"/>
  </si>
  <si>
    <t>排气扇</t>
    <phoneticPr fontId="4" type="noConversion"/>
  </si>
  <si>
    <t>L=400m3/h  N=55W(220V)</t>
    <phoneticPr fontId="4" type="noConversion"/>
  </si>
  <si>
    <t>PF200</t>
    <phoneticPr fontId="4" type="noConversion"/>
  </si>
  <si>
    <t>L=200m3/h  N=32W(220V)</t>
    <phoneticPr fontId="4" type="noConversion"/>
  </si>
  <si>
    <t>PF300</t>
    <phoneticPr fontId="4" type="noConversion"/>
  </si>
  <si>
    <t>L=300m3/h  N=38W(220V)</t>
    <phoneticPr fontId="4" type="noConversion"/>
  </si>
  <si>
    <t>PF140</t>
    <phoneticPr fontId="4" type="noConversion"/>
  </si>
  <si>
    <t>L=140m3/h  N=30W(220V)</t>
    <phoneticPr fontId="4" type="noConversion"/>
  </si>
  <si>
    <t>PF800</t>
    <phoneticPr fontId="4" type="noConversion"/>
  </si>
  <si>
    <t>L=400m3/h  N=120W(220V)</t>
    <phoneticPr fontId="4" type="noConversion"/>
  </si>
  <si>
    <t>新风换气机</t>
    <phoneticPr fontId="4" type="noConversion"/>
  </si>
  <si>
    <t>BMP-D10XHN02 L=1000m3/h  P=200Pa，送风/排风功率0.3kw，冬季供热功率1.21kw，热回收率73%</t>
    <phoneticPr fontId="4" type="noConversion"/>
  </si>
  <si>
    <t>BMP-D20XHN02 L=2000m3/h  P=230Pa，送风/排风功率0.42kw，冬季供热功率1.5kw，热回收率70%</t>
    <phoneticPr fontId="4" type="noConversion"/>
  </si>
  <si>
    <t>消声静压箱图纸只给出了规格型号没给材质、风道的材质为镀锌钢板</t>
    <phoneticPr fontId="4" type="noConversion"/>
  </si>
  <si>
    <t>EH-1-02 500*250</t>
    <phoneticPr fontId="4" type="noConversion"/>
  </si>
  <si>
    <t>电加热</t>
    <phoneticPr fontId="4" type="noConversion"/>
  </si>
  <si>
    <t>BMR-20 L=2000m3/h  N=14kw</t>
    <phoneticPr fontId="4" type="noConversion"/>
  </si>
  <si>
    <t>EH-1-03 300*120</t>
    <phoneticPr fontId="4" type="noConversion"/>
  </si>
  <si>
    <t>BMR-06 L=600m3/h  N=5kw</t>
    <phoneticPr fontId="4" type="noConversion"/>
  </si>
  <si>
    <t>EH-3-01450*400</t>
    <phoneticPr fontId="4" type="noConversion"/>
  </si>
  <si>
    <t>EH-1-03 300*200</t>
    <phoneticPr fontId="4" type="noConversion"/>
  </si>
  <si>
    <t>EH-4-01 300*300</t>
    <phoneticPr fontId="4" type="noConversion"/>
  </si>
  <si>
    <t>EH-1-03 1000*500</t>
    <phoneticPr fontId="4" type="noConversion"/>
  </si>
  <si>
    <t>除湿机</t>
    <phoneticPr fontId="4" type="noConversion"/>
  </si>
  <si>
    <t>RM09D-G</t>
    <phoneticPr fontId="4" type="noConversion"/>
  </si>
  <si>
    <t>贯流式电热空气幕</t>
    <phoneticPr fontId="4" type="noConversion"/>
  </si>
  <si>
    <t>L=1600M3/H,220V/50HZ,N=180W,加热器15KW</t>
    <phoneticPr fontId="4" type="noConversion"/>
  </si>
  <si>
    <t>RM12D-G</t>
    <phoneticPr fontId="4" type="noConversion"/>
  </si>
  <si>
    <t>L=2400M3/H,220V/50HZ,N=250W,加热器24KW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</si>
</sst>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"/>
    <numFmt numFmtId="177" formatCode="0.0_ "/>
  </numFmts>
  <fonts count="11">
    <font>
      <sz val="11"/>
      <color theme="1"/>
      <name val="宋体"/>
      <family val="2"/>
      <scheme val="minor"/>
    </font>
    <font>
      <sz val="11"/>
      <color rgb="FFFF0000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8"/>
      <color rgb="FFFF0000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8"/>
      <color theme="1"/>
      <name val="宋体"/>
      <family val="2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58" fontId="0" fillId="0" borderId="1" xfId="0" applyNumberForma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176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176" fontId="0" fillId="3" borderId="1" xfId="0" applyNumberFormat="1" applyFill="1" applyBorder="1" applyAlignment="1">
      <alignment vertical="center"/>
    </xf>
    <xf numFmtId="2" fontId="0" fillId="3" borderId="1" xfId="0" applyNumberFormat="1" applyFill="1" applyBorder="1" applyAlignment="1">
      <alignment vertical="center"/>
    </xf>
    <xf numFmtId="177" fontId="0" fillId="3" borderId="1" xfId="0" applyNumberForma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76" fontId="0" fillId="0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58" fontId="0" fillId="3" borderId="1" xfId="0" applyNumberForma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04"/>
  <sheetViews>
    <sheetView tabSelected="1" workbookViewId="0">
      <selection activeCell="Z14" sqref="Z14"/>
    </sheetView>
  </sheetViews>
  <sheetFormatPr defaultRowHeight="13.5"/>
  <cols>
    <col min="1" max="1" width="15.875" style="1" customWidth="1"/>
    <col min="2" max="2" width="25.5" style="6" customWidth="1"/>
    <col min="3" max="15" width="12.625" style="1" hidden="1" customWidth="1"/>
    <col min="16" max="16" width="12.625" style="1" customWidth="1"/>
    <col min="17" max="17" width="8.625" style="1" customWidth="1"/>
    <col min="18" max="18" width="10.75" style="1" customWidth="1"/>
    <col min="19" max="19" width="0.125" style="1" customWidth="1"/>
    <col min="20" max="20" width="0.375" style="1" hidden="1" customWidth="1"/>
    <col min="21" max="21" width="11.75" style="1" customWidth="1"/>
    <col min="22" max="22" width="13.625" style="1" customWidth="1"/>
    <col min="23" max="23" width="12.125" style="1" customWidth="1"/>
    <col min="24" max="16384" width="9" style="1"/>
  </cols>
  <sheetData>
    <row r="1" spans="1:23" ht="35.25" customHeight="1">
      <c r="A1" s="41" t="s">
        <v>242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</row>
    <row r="2" spans="1:23" ht="18" customHeight="1">
      <c r="A2" s="2" t="s">
        <v>0</v>
      </c>
      <c r="B2" s="5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2" t="s">
        <v>240</v>
      </c>
      <c r="R2" s="2" t="s">
        <v>241</v>
      </c>
      <c r="S2" s="2"/>
      <c r="T2" s="2"/>
      <c r="U2" s="2" t="s">
        <v>243</v>
      </c>
      <c r="V2" s="2" t="s">
        <v>244</v>
      </c>
      <c r="W2" s="2"/>
    </row>
    <row r="3" spans="1:23" ht="13.5" customHeight="1">
      <c r="A3" s="40" t="s">
        <v>375</v>
      </c>
      <c r="B3" s="5" t="s">
        <v>16</v>
      </c>
      <c r="C3" s="2"/>
      <c r="D3" s="2">
        <v>4</v>
      </c>
      <c r="E3" s="2"/>
      <c r="F3" s="2"/>
      <c r="G3" s="2">
        <v>1</v>
      </c>
      <c r="H3" s="2"/>
      <c r="I3" s="2"/>
      <c r="J3" s="2"/>
      <c r="K3" s="2"/>
      <c r="L3" s="2"/>
      <c r="M3" s="2"/>
      <c r="N3" s="2"/>
      <c r="O3" s="2"/>
      <c r="P3" s="2">
        <f>SUM(C3:O3)</f>
        <v>5</v>
      </c>
      <c r="Q3" s="2"/>
      <c r="R3" s="2"/>
      <c r="S3" s="2"/>
      <c r="T3" s="2"/>
      <c r="U3" s="2"/>
      <c r="V3" s="2"/>
      <c r="W3" s="2"/>
    </row>
    <row r="4" spans="1:23" ht="15" customHeight="1">
      <c r="A4" s="38"/>
      <c r="B4" s="5" t="s">
        <v>17</v>
      </c>
      <c r="C4" s="2">
        <v>1</v>
      </c>
      <c r="D4" s="2">
        <v>2</v>
      </c>
      <c r="E4" s="2">
        <v>4</v>
      </c>
      <c r="F4" s="2">
        <v>11</v>
      </c>
      <c r="G4" s="2">
        <v>7</v>
      </c>
      <c r="H4" s="2">
        <v>6</v>
      </c>
      <c r="I4" s="2">
        <v>6</v>
      </c>
      <c r="J4" s="2">
        <v>6</v>
      </c>
      <c r="K4" s="2">
        <v>8</v>
      </c>
      <c r="L4" s="2">
        <v>6</v>
      </c>
      <c r="M4" s="2">
        <v>8</v>
      </c>
      <c r="N4" s="2">
        <v>8</v>
      </c>
      <c r="O4" s="2"/>
      <c r="P4" s="2">
        <f t="shared" ref="P4:P67" si="0">SUM(C4:O4)</f>
        <v>73</v>
      </c>
      <c r="Q4" s="2"/>
      <c r="R4" s="2"/>
      <c r="S4" s="2"/>
      <c r="T4" s="2"/>
      <c r="U4" s="2"/>
      <c r="V4" s="2"/>
      <c r="W4" s="2"/>
    </row>
    <row r="5" spans="1:23" ht="15" customHeight="1">
      <c r="A5" s="38"/>
      <c r="B5" s="5" t="s">
        <v>18</v>
      </c>
      <c r="C5" s="2"/>
      <c r="D5" s="2">
        <v>7</v>
      </c>
      <c r="E5" s="2">
        <v>3</v>
      </c>
      <c r="F5" s="2">
        <v>3</v>
      </c>
      <c r="G5" s="2">
        <v>2</v>
      </c>
      <c r="H5" s="2">
        <v>4</v>
      </c>
      <c r="I5" s="2">
        <v>4</v>
      </c>
      <c r="J5" s="2">
        <v>4</v>
      </c>
      <c r="K5" s="2">
        <v>1</v>
      </c>
      <c r="L5" s="2">
        <v>3</v>
      </c>
      <c r="M5" s="2">
        <v>4</v>
      </c>
      <c r="N5" s="2">
        <v>4</v>
      </c>
      <c r="O5" s="2"/>
      <c r="P5" s="2">
        <f t="shared" si="0"/>
        <v>39</v>
      </c>
      <c r="Q5" s="2"/>
      <c r="R5" s="2"/>
      <c r="S5" s="2"/>
      <c r="T5" s="2"/>
      <c r="U5" s="2"/>
      <c r="V5" s="2"/>
      <c r="W5" s="2"/>
    </row>
    <row r="6" spans="1:23" ht="15" customHeight="1">
      <c r="A6" s="38"/>
      <c r="B6" s="5" t="s">
        <v>19</v>
      </c>
      <c r="C6" s="2">
        <v>2</v>
      </c>
      <c r="D6" s="2">
        <v>9</v>
      </c>
      <c r="E6" s="2">
        <v>5</v>
      </c>
      <c r="F6" s="2">
        <v>30</v>
      </c>
      <c r="G6" s="2">
        <v>26</v>
      </c>
      <c r="H6" s="2">
        <v>27</v>
      </c>
      <c r="I6" s="2">
        <v>36</v>
      </c>
      <c r="J6" s="2">
        <v>36</v>
      </c>
      <c r="K6" s="2">
        <v>36</v>
      </c>
      <c r="L6" s="2">
        <v>30</v>
      </c>
      <c r="M6" s="2">
        <v>34</v>
      </c>
      <c r="N6" s="2">
        <v>36</v>
      </c>
      <c r="O6" s="2"/>
      <c r="P6" s="2">
        <f t="shared" si="0"/>
        <v>307</v>
      </c>
      <c r="Q6" s="2"/>
      <c r="R6" s="2"/>
      <c r="S6" s="2"/>
      <c r="T6" s="2"/>
      <c r="U6" s="2"/>
      <c r="V6" s="2"/>
      <c r="W6" s="2"/>
    </row>
    <row r="7" spans="1:23" ht="14.25" customHeight="1">
      <c r="A7" s="39"/>
      <c r="B7" s="5" t="s">
        <v>20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>
        <v>1</v>
      </c>
      <c r="O7" s="2"/>
      <c r="P7" s="2">
        <f t="shared" si="0"/>
        <v>1</v>
      </c>
      <c r="Q7" s="2"/>
      <c r="R7" s="2"/>
      <c r="S7" s="2"/>
      <c r="T7" s="2"/>
      <c r="U7" s="2"/>
      <c r="V7" s="2"/>
      <c r="W7" s="2"/>
    </row>
    <row r="8" spans="1:23" ht="15" customHeight="1">
      <c r="A8" s="40" t="s">
        <v>21</v>
      </c>
      <c r="B8" s="5" t="s">
        <v>22</v>
      </c>
      <c r="C8" s="2">
        <v>2</v>
      </c>
      <c r="D8" s="2">
        <v>1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>
        <f t="shared" si="0"/>
        <v>3</v>
      </c>
      <c r="Q8" s="2"/>
      <c r="R8" s="2"/>
      <c r="S8" s="2"/>
      <c r="T8" s="2"/>
      <c r="U8" s="2"/>
      <c r="V8" s="2"/>
      <c r="W8" s="2"/>
    </row>
    <row r="9" spans="1:23" ht="15" customHeight="1">
      <c r="A9" s="38"/>
      <c r="B9" s="5" t="s">
        <v>23</v>
      </c>
      <c r="C9" s="2">
        <v>3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>
        <f t="shared" si="0"/>
        <v>3</v>
      </c>
      <c r="Q9" s="2"/>
      <c r="R9" s="2"/>
      <c r="S9" s="2"/>
      <c r="T9" s="2"/>
      <c r="U9" s="2"/>
      <c r="V9" s="2"/>
      <c r="W9" s="2"/>
    </row>
    <row r="10" spans="1:23" ht="15" customHeight="1">
      <c r="A10" s="38"/>
      <c r="B10" s="5" t="s">
        <v>24</v>
      </c>
      <c r="C10" s="2">
        <v>2</v>
      </c>
      <c r="D10" s="2">
        <v>3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>
        <f t="shared" si="0"/>
        <v>5</v>
      </c>
      <c r="Q10" s="2"/>
      <c r="R10" s="2"/>
      <c r="S10" s="2"/>
      <c r="T10" s="2"/>
      <c r="U10" s="2"/>
      <c r="V10" s="2"/>
      <c r="W10" s="2"/>
    </row>
    <row r="11" spans="1:23" ht="14.25" customHeight="1">
      <c r="A11" s="38"/>
      <c r="B11" s="5" t="s">
        <v>25</v>
      </c>
      <c r="C11" s="2">
        <v>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>
        <f t="shared" si="0"/>
        <v>1</v>
      </c>
      <c r="Q11" s="2"/>
      <c r="R11" s="2"/>
      <c r="S11" s="2"/>
      <c r="T11" s="2"/>
      <c r="U11" s="2"/>
      <c r="V11" s="2"/>
      <c r="W11" s="2"/>
    </row>
    <row r="12" spans="1:23" ht="15" customHeight="1">
      <c r="A12" s="38"/>
      <c r="B12" s="5" t="s">
        <v>26</v>
      </c>
      <c r="C12" s="2"/>
      <c r="D12" s="2"/>
      <c r="E12" s="2"/>
      <c r="F12" s="2">
        <v>1</v>
      </c>
      <c r="G12" s="2"/>
      <c r="H12" s="2"/>
      <c r="I12" s="2"/>
      <c r="J12" s="2"/>
      <c r="K12" s="2"/>
      <c r="L12" s="2"/>
      <c r="M12" s="2"/>
      <c r="N12" s="2"/>
      <c r="O12" s="2"/>
      <c r="P12" s="2">
        <f t="shared" si="0"/>
        <v>1</v>
      </c>
      <c r="Q12" s="2"/>
      <c r="R12" s="2"/>
      <c r="S12" s="2"/>
      <c r="T12" s="2"/>
      <c r="U12" s="2"/>
      <c r="V12" s="2"/>
      <c r="W12" s="2"/>
    </row>
    <row r="13" spans="1:23" ht="15" customHeight="1">
      <c r="A13" s="38"/>
      <c r="B13" s="5" t="s">
        <v>27</v>
      </c>
      <c r="C13" s="2">
        <v>1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>
        <f t="shared" si="0"/>
        <v>1</v>
      </c>
      <c r="Q13" s="2"/>
      <c r="R13" s="2"/>
      <c r="S13" s="2"/>
      <c r="T13" s="2"/>
      <c r="U13" s="2"/>
      <c r="V13" s="2"/>
      <c r="W13" s="2"/>
    </row>
    <row r="14" spans="1:23" ht="15" customHeight="1">
      <c r="A14" s="38"/>
      <c r="B14" s="5" t="s">
        <v>28</v>
      </c>
      <c r="C14" s="2"/>
      <c r="D14" s="2"/>
      <c r="E14" s="2"/>
      <c r="F14" s="2"/>
      <c r="G14" s="2"/>
      <c r="H14" s="2"/>
      <c r="I14" s="2">
        <v>1</v>
      </c>
      <c r="J14" s="2"/>
      <c r="K14" s="2"/>
      <c r="L14" s="2"/>
      <c r="M14" s="2">
        <v>1</v>
      </c>
      <c r="N14" s="2">
        <v>1</v>
      </c>
      <c r="O14" s="2"/>
      <c r="P14" s="2">
        <f t="shared" si="0"/>
        <v>3</v>
      </c>
      <c r="Q14" s="2"/>
      <c r="R14" s="2"/>
      <c r="S14" s="2"/>
      <c r="T14" s="2"/>
      <c r="U14" s="2"/>
      <c r="V14" s="2"/>
      <c r="W14" s="2"/>
    </row>
    <row r="15" spans="1:23" ht="15" customHeight="1">
      <c r="A15" s="38"/>
      <c r="B15" s="5" t="s">
        <v>29</v>
      </c>
      <c r="C15" s="2"/>
      <c r="D15" s="2"/>
      <c r="E15" s="2"/>
      <c r="F15" s="2"/>
      <c r="G15" s="2"/>
      <c r="H15" s="2"/>
      <c r="I15" s="2"/>
      <c r="J15" s="2"/>
      <c r="K15" s="2"/>
      <c r="L15" s="2">
        <v>1</v>
      </c>
      <c r="M15" s="2"/>
      <c r="N15" s="2"/>
      <c r="O15" s="2"/>
      <c r="P15" s="2">
        <f t="shared" si="0"/>
        <v>1</v>
      </c>
      <c r="Q15" s="2"/>
      <c r="R15" s="2"/>
      <c r="S15" s="2"/>
      <c r="T15" s="2"/>
      <c r="U15" s="2"/>
      <c r="V15" s="2"/>
      <c r="W15" s="2"/>
    </row>
    <row r="16" spans="1:23" ht="15" customHeight="1">
      <c r="A16" s="38"/>
      <c r="B16" s="5" t="s">
        <v>30</v>
      </c>
      <c r="C16" s="2">
        <v>1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>
        <f t="shared" si="0"/>
        <v>1</v>
      </c>
      <c r="Q16" s="2"/>
      <c r="R16" s="2"/>
      <c r="S16" s="2"/>
      <c r="T16" s="2"/>
      <c r="U16" s="2"/>
      <c r="V16" s="2"/>
      <c r="W16" s="2"/>
    </row>
    <row r="17" spans="1:23" ht="15" customHeight="1">
      <c r="A17" s="38"/>
      <c r="B17" s="5" t="s">
        <v>31</v>
      </c>
      <c r="C17" s="2"/>
      <c r="D17" s="2"/>
      <c r="E17" s="2"/>
      <c r="F17" s="2"/>
      <c r="G17" s="2"/>
      <c r="H17" s="2"/>
      <c r="I17" s="2"/>
      <c r="J17" s="2"/>
      <c r="K17" s="2"/>
      <c r="L17" s="2">
        <v>1</v>
      </c>
      <c r="M17" s="2"/>
      <c r="N17" s="2"/>
      <c r="O17" s="2"/>
      <c r="P17" s="2">
        <f t="shared" si="0"/>
        <v>1</v>
      </c>
      <c r="Q17" s="2"/>
      <c r="R17" s="2"/>
      <c r="S17" s="2"/>
      <c r="T17" s="2"/>
      <c r="U17" s="2"/>
      <c r="V17" s="2"/>
      <c r="W17" s="2"/>
    </row>
    <row r="18" spans="1:23" ht="15" customHeight="1">
      <c r="A18" s="38"/>
      <c r="B18" s="5" t="s">
        <v>32</v>
      </c>
      <c r="C18" s="2">
        <v>1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>
        <f t="shared" si="0"/>
        <v>1</v>
      </c>
      <c r="Q18" s="2"/>
      <c r="R18" s="2"/>
      <c r="S18" s="2"/>
      <c r="T18" s="2"/>
      <c r="U18" s="2"/>
      <c r="V18" s="2"/>
      <c r="W18" s="2"/>
    </row>
    <row r="19" spans="1:23" ht="15" customHeight="1">
      <c r="A19" s="38"/>
      <c r="B19" s="5" t="s">
        <v>33</v>
      </c>
      <c r="C19" s="2">
        <v>1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>
        <f t="shared" si="0"/>
        <v>1</v>
      </c>
      <c r="Q19" s="2"/>
      <c r="R19" s="2"/>
      <c r="S19" s="2"/>
      <c r="T19" s="2"/>
      <c r="U19" s="2"/>
      <c r="V19" s="2"/>
      <c r="W19" s="2"/>
    </row>
    <row r="20" spans="1:23" ht="15" customHeight="1">
      <c r="A20" s="38"/>
      <c r="B20" s="5" t="s">
        <v>34</v>
      </c>
      <c r="C20" s="2">
        <v>1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>
        <f t="shared" si="0"/>
        <v>1</v>
      </c>
      <c r="Q20" s="2"/>
      <c r="R20" s="2"/>
      <c r="S20" s="2"/>
      <c r="T20" s="2"/>
      <c r="U20" s="2"/>
      <c r="V20" s="2"/>
      <c r="W20" s="2"/>
    </row>
    <row r="21" spans="1:23" ht="15" customHeight="1">
      <c r="A21" s="38"/>
      <c r="B21" s="5" t="s">
        <v>35</v>
      </c>
      <c r="C21" s="2"/>
      <c r="D21" s="2">
        <v>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>
        <f t="shared" si="0"/>
        <v>1</v>
      </c>
      <c r="Q21" s="2"/>
      <c r="R21" s="2"/>
      <c r="S21" s="2"/>
      <c r="T21" s="2"/>
      <c r="U21" s="2"/>
      <c r="V21" s="2"/>
      <c r="W21" s="2"/>
    </row>
    <row r="22" spans="1:23" ht="15" customHeight="1">
      <c r="A22" s="38"/>
      <c r="B22" s="5" t="s">
        <v>36</v>
      </c>
      <c r="C22" s="2"/>
      <c r="D22" s="2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>
        <f t="shared" si="0"/>
        <v>1</v>
      </c>
      <c r="Q22" s="2"/>
      <c r="R22" s="2"/>
      <c r="S22" s="2"/>
      <c r="T22" s="2"/>
      <c r="U22" s="2"/>
      <c r="V22" s="2"/>
      <c r="W22" s="2"/>
    </row>
    <row r="23" spans="1:23" ht="18" customHeight="1">
      <c r="A23" s="38"/>
      <c r="B23" s="5" t="s">
        <v>37</v>
      </c>
      <c r="C23" s="2"/>
      <c r="D23" s="2">
        <v>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>
        <f t="shared" si="0"/>
        <v>1</v>
      </c>
      <c r="Q23" s="2"/>
      <c r="R23" s="2"/>
      <c r="S23" s="2"/>
      <c r="T23" s="2"/>
      <c r="U23" s="2"/>
      <c r="V23" s="2"/>
      <c r="W23" s="2"/>
    </row>
    <row r="24" spans="1:23" ht="18" customHeight="1">
      <c r="A24" s="38"/>
      <c r="B24" s="5" t="s">
        <v>38</v>
      </c>
      <c r="C24" s="2"/>
      <c r="D24" s="2">
        <v>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>
        <f t="shared" si="0"/>
        <v>1</v>
      </c>
      <c r="Q24" s="2"/>
      <c r="R24" s="2"/>
      <c r="S24" s="2"/>
      <c r="T24" s="2"/>
      <c r="U24" s="2"/>
      <c r="V24" s="2"/>
      <c r="W24" s="2"/>
    </row>
    <row r="25" spans="1:23" ht="18" customHeight="1">
      <c r="A25" s="38"/>
      <c r="B25" s="5" t="s">
        <v>39</v>
      </c>
      <c r="C25" s="2"/>
      <c r="D25" s="2">
        <v>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>
        <f t="shared" si="0"/>
        <v>1</v>
      </c>
      <c r="Q25" s="2"/>
      <c r="R25" s="2"/>
      <c r="S25" s="2"/>
      <c r="T25" s="2"/>
      <c r="U25" s="2"/>
      <c r="V25" s="2"/>
      <c r="W25" s="2"/>
    </row>
    <row r="26" spans="1:23" ht="15" customHeight="1">
      <c r="A26" s="38"/>
      <c r="B26" s="5" t="s">
        <v>40</v>
      </c>
      <c r="C26" s="2"/>
      <c r="D26" s="2"/>
      <c r="E26" s="2"/>
      <c r="F26" s="2">
        <v>1</v>
      </c>
      <c r="G26" s="2">
        <v>26</v>
      </c>
      <c r="H26" s="2">
        <v>27</v>
      </c>
      <c r="I26" s="2">
        <v>36</v>
      </c>
      <c r="J26" s="2">
        <v>36</v>
      </c>
      <c r="K26" s="2">
        <v>36</v>
      </c>
      <c r="L26" s="2">
        <v>30</v>
      </c>
      <c r="M26" s="2">
        <v>34</v>
      </c>
      <c r="N26" s="2">
        <v>36</v>
      </c>
      <c r="O26" s="2"/>
      <c r="P26" s="2">
        <f t="shared" si="0"/>
        <v>262</v>
      </c>
      <c r="Q26" s="2"/>
      <c r="R26" s="2"/>
      <c r="S26" s="2"/>
      <c r="T26" s="2"/>
      <c r="U26" s="2"/>
      <c r="V26" s="2"/>
      <c r="W26" s="2"/>
    </row>
    <row r="27" spans="1:23" ht="15" customHeight="1">
      <c r="A27" s="38"/>
      <c r="B27" s="5" t="s">
        <v>41</v>
      </c>
      <c r="C27" s="2"/>
      <c r="D27" s="2"/>
      <c r="E27" s="2"/>
      <c r="F27" s="2">
        <v>1</v>
      </c>
      <c r="G27" s="2"/>
      <c r="H27" s="2"/>
      <c r="I27" s="2"/>
      <c r="J27" s="2"/>
      <c r="K27" s="2"/>
      <c r="L27" s="2">
        <v>1</v>
      </c>
      <c r="M27" s="2"/>
      <c r="N27" s="2"/>
      <c r="O27" s="2"/>
      <c r="P27" s="2">
        <f t="shared" si="0"/>
        <v>2</v>
      </c>
      <c r="Q27" s="2"/>
      <c r="R27" s="2"/>
      <c r="S27" s="2"/>
      <c r="T27" s="2"/>
      <c r="U27" s="2"/>
      <c r="V27" s="2"/>
      <c r="W27" s="2"/>
    </row>
    <row r="28" spans="1:23" ht="18.75" customHeight="1">
      <c r="A28" s="38"/>
      <c r="B28" s="5" t="s">
        <v>42</v>
      </c>
      <c r="C28" s="2"/>
      <c r="D28" s="2"/>
      <c r="E28" s="2"/>
      <c r="F28" s="2">
        <v>1</v>
      </c>
      <c r="G28" s="2"/>
      <c r="H28" s="2"/>
      <c r="I28" s="2"/>
      <c r="J28" s="2"/>
      <c r="K28" s="2"/>
      <c r="L28" s="2"/>
      <c r="M28" s="2"/>
      <c r="N28" s="2"/>
      <c r="O28" s="2"/>
      <c r="P28" s="2">
        <f t="shared" si="0"/>
        <v>1</v>
      </c>
      <c r="Q28" s="2"/>
      <c r="R28" s="2" t="s">
        <v>43</v>
      </c>
      <c r="S28" s="2"/>
      <c r="T28" s="2"/>
      <c r="U28" s="2"/>
      <c r="V28" s="2"/>
      <c r="W28" s="2"/>
    </row>
    <row r="29" spans="1:23" ht="18.75" customHeight="1">
      <c r="A29" s="38"/>
      <c r="B29" s="5" t="s">
        <v>44</v>
      </c>
      <c r="C29" s="2"/>
      <c r="D29" s="2"/>
      <c r="E29" s="2"/>
      <c r="F29" s="2"/>
      <c r="G29" s="2"/>
      <c r="H29" s="2">
        <v>1</v>
      </c>
      <c r="I29" s="2">
        <v>2</v>
      </c>
      <c r="J29" s="2">
        <v>2</v>
      </c>
      <c r="K29" s="2"/>
      <c r="L29" s="2"/>
      <c r="M29" s="2"/>
      <c r="N29" s="2"/>
      <c r="O29" s="2"/>
      <c r="P29" s="2">
        <f t="shared" si="0"/>
        <v>5</v>
      </c>
      <c r="Q29" s="2"/>
      <c r="R29" s="2"/>
      <c r="S29" s="2"/>
      <c r="T29" s="2"/>
      <c r="U29" s="2"/>
      <c r="V29" s="2"/>
      <c r="W29" s="2"/>
    </row>
    <row r="30" spans="1:23" ht="18.75" customHeight="1">
      <c r="A30" s="38"/>
      <c r="B30" s="5" t="s">
        <v>45</v>
      </c>
      <c r="C30" s="2"/>
      <c r="D30" s="2"/>
      <c r="E30" s="2"/>
      <c r="F30" s="2"/>
      <c r="G30" s="2">
        <v>1</v>
      </c>
      <c r="H30" s="2">
        <v>2</v>
      </c>
      <c r="I30" s="2">
        <v>2</v>
      </c>
      <c r="J30" s="2">
        <v>2</v>
      </c>
      <c r="K30" s="2">
        <v>2</v>
      </c>
      <c r="L30" s="2">
        <v>1</v>
      </c>
      <c r="M30" s="2">
        <v>2</v>
      </c>
      <c r="N30" s="2">
        <v>2</v>
      </c>
      <c r="O30" s="2"/>
      <c r="P30" s="2">
        <f t="shared" si="0"/>
        <v>14</v>
      </c>
      <c r="Q30" s="2"/>
      <c r="R30" s="2"/>
      <c r="S30" s="2"/>
      <c r="T30" s="2"/>
      <c r="U30" s="2"/>
      <c r="V30" s="2"/>
      <c r="W30" s="2"/>
    </row>
    <row r="31" spans="1:23" ht="15" customHeight="1">
      <c r="A31" s="38"/>
      <c r="B31" s="5" t="s">
        <v>46</v>
      </c>
      <c r="C31" s="2"/>
      <c r="D31" s="2"/>
      <c r="E31" s="2"/>
      <c r="F31" s="2"/>
      <c r="G31" s="2">
        <v>1</v>
      </c>
      <c r="H31" s="2"/>
      <c r="I31" s="2"/>
      <c r="J31" s="2"/>
      <c r="K31" s="2">
        <v>2</v>
      </c>
      <c r="L31" s="2">
        <v>1</v>
      </c>
      <c r="M31" s="2">
        <v>3</v>
      </c>
      <c r="N31" s="2">
        <v>2</v>
      </c>
      <c r="O31" s="2"/>
      <c r="P31" s="2">
        <f t="shared" si="0"/>
        <v>9</v>
      </c>
      <c r="Q31" s="2"/>
      <c r="R31" s="2"/>
      <c r="S31" s="2"/>
      <c r="T31" s="2"/>
      <c r="U31" s="2"/>
      <c r="V31" s="2"/>
      <c r="W31" s="2"/>
    </row>
    <row r="32" spans="1:23" ht="15" customHeight="1">
      <c r="A32" s="38"/>
      <c r="B32" s="5" t="s">
        <v>47</v>
      </c>
      <c r="C32" s="2"/>
      <c r="D32" s="2"/>
      <c r="E32" s="2"/>
      <c r="F32" s="2"/>
      <c r="G32" s="2"/>
      <c r="H32" s="2">
        <v>2</v>
      </c>
      <c r="I32" s="2">
        <v>2</v>
      </c>
      <c r="J32" s="2">
        <v>2</v>
      </c>
      <c r="K32" s="2">
        <v>2</v>
      </c>
      <c r="L32" s="2">
        <v>2</v>
      </c>
      <c r="M32" s="2">
        <v>3</v>
      </c>
      <c r="N32" s="2">
        <v>2</v>
      </c>
      <c r="O32" s="2"/>
      <c r="P32" s="2">
        <f t="shared" si="0"/>
        <v>15</v>
      </c>
      <c r="Q32" s="2"/>
      <c r="R32" s="2"/>
      <c r="S32" s="2"/>
      <c r="T32" s="2"/>
      <c r="U32" s="2"/>
      <c r="V32" s="2"/>
      <c r="W32" s="2"/>
    </row>
    <row r="33" spans="1:23" ht="14.25" customHeight="1">
      <c r="A33" s="39"/>
      <c r="B33" s="5" t="s">
        <v>48</v>
      </c>
      <c r="C33" s="2"/>
      <c r="D33" s="2">
        <v>2</v>
      </c>
      <c r="E33" s="2">
        <v>2</v>
      </c>
      <c r="F33" s="2">
        <v>4</v>
      </c>
      <c r="G33" s="2">
        <v>2</v>
      </c>
      <c r="H33" s="2"/>
      <c r="I33" s="2"/>
      <c r="J33" s="2"/>
      <c r="K33" s="2"/>
      <c r="L33" s="2"/>
      <c r="M33" s="2"/>
      <c r="N33" s="2"/>
      <c r="O33" s="2"/>
      <c r="P33" s="2">
        <f t="shared" si="0"/>
        <v>10</v>
      </c>
      <c r="Q33" s="2"/>
      <c r="R33" s="2"/>
      <c r="S33" s="2"/>
      <c r="T33" s="2"/>
      <c r="U33" s="2"/>
      <c r="V33" s="2"/>
      <c r="W33" s="2"/>
    </row>
    <row r="34" spans="1:23" ht="15" customHeight="1">
      <c r="A34" s="40" t="s">
        <v>49</v>
      </c>
      <c r="B34" s="5" t="s">
        <v>50</v>
      </c>
      <c r="C34" s="2">
        <v>1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>
        <f t="shared" si="0"/>
        <v>1</v>
      </c>
      <c r="Q34" s="2"/>
      <c r="R34" s="2"/>
      <c r="S34" s="2"/>
      <c r="T34" s="2"/>
      <c r="U34" s="2"/>
      <c r="V34" s="2"/>
      <c r="W34" s="2"/>
    </row>
    <row r="35" spans="1:23" ht="15" customHeight="1">
      <c r="A35" s="38"/>
      <c r="B35" s="5" t="s">
        <v>51</v>
      </c>
      <c r="C35" s="2">
        <v>1</v>
      </c>
      <c r="D35" s="2">
        <v>1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>
        <f t="shared" si="0"/>
        <v>2</v>
      </c>
      <c r="Q35" s="2"/>
      <c r="R35" s="2"/>
      <c r="S35" s="2"/>
      <c r="T35" s="2"/>
      <c r="U35" s="2"/>
      <c r="V35" s="2"/>
      <c r="W35" s="2"/>
    </row>
    <row r="36" spans="1:23" ht="14.25" customHeight="1">
      <c r="A36" s="38"/>
      <c r="B36" s="5" t="s">
        <v>39</v>
      </c>
      <c r="C36" s="2">
        <v>1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>
        <f t="shared" si="0"/>
        <v>1</v>
      </c>
      <c r="Q36" s="2"/>
      <c r="R36" s="2"/>
      <c r="S36" s="2"/>
      <c r="T36" s="2"/>
      <c r="U36" s="2"/>
      <c r="V36" s="2"/>
      <c r="W36" s="2"/>
    </row>
    <row r="37" spans="1:23" ht="15" customHeight="1">
      <c r="A37" s="38"/>
      <c r="B37" s="5" t="s">
        <v>52</v>
      </c>
      <c r="C37" s="2"/>
      <c r="D37" s="2"/>
      <c r="E37" s="2"/>
      <c r="F37" s="2">
        <v>3</v>
      </c>
      <c r="G37" s="2"/>
      <c r="H37" s="2"/>
      <c r="I37" s="2"/>
      <c r="J37" s="2"/>
      <c r="K37" s="2"/>
      <c r="L37" s="2"/>
      <c r="M37" s="2"/>
      <c r="N37" s="2"/>
      <c r="O37" s="2"/>
      <c r="P37" s="2">
        <f t="shared" si="0"/>
        <v>3</v>
      </c>
      <c r="Q37" s="2"/>
      <c r="R37" s="2"/>
      <c r="S37" s="2"/>
      <c r="T37" s="2"/>
      <c r="U37" s="2"/>
      <c r="V37" s="2"/>
      <c r="W37" s="2"/>
    </row>
    <row r="38" spans="1:23" ht="14.25" customHeight="1">
      <c r="A38" s="38"/>
      <c r="B38" s="5" t="s">
        <v>53</v>
      </c>
      <c r="C38" s="2">
        <v>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>
        <f t="shared" si="0"/>
        <v>1</v>
      </c>
      <c r="Q38" s="2"/>
      <c r="R38" s="2"/>
      <c r="S38" s="2"/>
      <c r="T38" s="2"/>
      <c r="U38" s="2"/>
      <c r="V38" s="2"/>
      <c r="W38" s="2"/>
    </row>
    <row r="39" spans="1:23" ht="14.25" customHeight="1">
      <c r="A39" s="38"/>
      <c r="B39" s="5" t="s">
        <v>54</v>
      </c>
      <c r="C39" s="2"/>
      <c r="D39" s="2"/>
      <c r="E39" s="2"/>
      <c r="F39" s="2"/>
      <c r="G39" s="2">
        <v>3</v>
      </c>
      <c r="H39" s="2"/>
      <c r="I39" s="2"/>
      <c r="J39" s="2"/>
      <c r="K39" s="2"/>
      <c r="L39" s="2"/>
      <c r="M39" s="2"/>
      <c r="N39" s="2"/>
      <c r="O39" s="2"/>
      <c r="P39" s="2">
        <f t="shared" si="0"/>
        <v>3</v>
      </c>
      <c r="Q39" s="2"/>
      <c r="R39" s="2"/>
      <c r="S39" s="2"/>
      <c r="T39" s="2"/>
      <c r="U39" s="2"/>
      <c r="V39" s="2"/>
      <c r="W39" s="2"/>
    </row>
    <row r="40" spans="1:23" ht="14.25" customHeight="1">
      <c r="A40" s="38"/>
      <c r="B40" s="5" t="s">
        <v>55</v>
      </c>
      <c r="C40" s="2">
        <v>2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>
        <f t="shared" si="0"/>
        <v>2</v>
      </c>
      <c r="Q40" s="2"/>
      <c r="R40" s="2"/>
      <c r="S40" s="2"/>
      <c r="T40" s="2"/>
      <c r="U40" s="2"/>
      <c r="V40" s="2"/>
      <c r="W40" s="2"/>
    </row>
    <row r="41" spans="1:23" ht="15" customHeight="1">
      <c r="A41" s="38"/>
      <c r="B41" s="5" t="s">
        <v>27</v>
      </c>
      <c r="C41" s="2">
        <v>1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>
        <f t="shared" si="0"/>
        <v>1</v>
      </c>
      <c r="Q41" s="2"/>
      <c r="R41" s="2"/>
      <c r="S41" s="2"/>
      <c r="T41" s="2"/>
      <c r="U41" s="2"/>
      <c r="V41" s="2"/>
      <c r="W41" s="2"/>
    </row>
    <row r="42" spans="1:23" ht="15" customHeight="1">
      <c r="A42" s="38"/>
      <c r="B42" s="5" t="s">
        <v>56</v>
      </c>
      <c r="C42" s="2"/>
      <c r="D42" s="2">
        <v>1</v>
      </c>
      <c r="E42" s="2">
        <v>2</v>
      </c>
      <c r="F42" s="2">
        <v>4</v>
      </c>
      <c r="G42" s="2"/>
      <c r="H42" s="2">
        <v>2</v>
      </c>
      <c r="I42" s="2">
        <v>2</v>
      </c>
      <c r="J42" s="2">
        <v>2</v>
      </c>
      <c r="K42" s="2">
        <v>2</v>
      </c>
      <c r="L42" s="2">
        <v>2</v>
      </c>
      <c r="M42" s="2">
        <v>2</v>
      </c>
      <c r="N42" s="2"/>
      <c r="O42" s="2"/>
      <c r="P42" s="2">
        <f t="shared" si="0"/>
        <v>19</v>
      </c>
      <c r="Q42" s="2"/>
      <c r="R42" s="2"/>
      <c r="S42" s="2"/>
      <c r="T42" s="2"/>
      <c r="U42" s="2"/>
      <c r="V42" s="2"/>
      <c r="W42" s="2"/>
    </row>
    <row r="43" spans="1:23" ht="21.75" customHeight="1">
      <c r="A43" s="38"/>
      <c r="B43" s="5" t="s">
        <v>33</v>
      </c>
      <c r="C43" s="2"/>
      <c r="D43" s="2"/>
      <c r="E43" s="2">
        <v>1</v>
      </c>
      <c r="F43" s="2">
        <v>2</v>
      </c>
      <c r="G43" s="2"/>
      <c r="H43" s="2"/>
      <c r="I43" s="2"/>
      <c r="J43" s="2"/>
      <c r="K43" s="2"/>
      <c r="L43" s="2"/>
      <c r="M43" s="2"/>
      <c r="N43" s="2"/>
      <c r="O43" s="2"/>
      <c r="P43" s="2">
        <f t="shared" si="0"/>
        <v>3</v>
      </c>
      <c r="Q43" s="2"/>
      <c r="R43" s="2"/>
      <c r="S43" s="2"/>
      <c r="T43" s="2"/>
      <c r="U43" s="2"/>
      <c r="V43" s="2"/>
      <c r="W43" s="2"/>
    </row>
    <row r="44" spans="1:23" ht="21.75" customHeight="1">
      <c r="A44" s="38"/>
      <c r="B44" s="5" t="s">
        <v>57</v>
      </c>
      <c r="C44" s="2"/>
      <c r="D44" s="2"/>
      <c r="E44" s="2"/>
      <c r="F44" s="2"/>
      <c r="G44" s="2">
        <v>1</v>
      </c>
      <c r="H44" s="2"/>
      <c r="I44" s="2"/>
      <c r="J44" s="2"/>
      <c r="K44" s="2"/>
      <c r="L44" s="2"/>
      <c r="M44" s="2"/>
      <c r="N44" s="2"/>
      <c r="O44" s="2"/>
      <c r="P44" s="2">
        <f t="shared" si="0"/>
        <v>1</v>
      </c>
      <c r="Q44" s="2"/>
      <c r="R44" s="2"/>
      <c r="S44" s="2"/>
      <c r="T44" s="2"/>
      <c r="U44" s="2"/>
      <c r="V44" s="2"/>
      <c r="W44" s="2"/>
    </row>
    <row r="45" spans="1:23" ht="21.75" customHeight="1">
      <c r="A45" s="38"/>
      <c r="B45" s="5" t="s">
        <v>58</v>
      </c>
      <c r="C45" s="2"/>
      <c r="D45" s="2"/>
      <c r="E45" s="2"/>
      <c r="F45" s="2">
        <v>1</v>
      </c>
      <c r="G45" s="2"/>
      <c r="H45" s="2"/>
      <c r="I45" s="2"/>
      <c r="J45" s="2"/>
      <c r="K45" s="2"/>
      <c r="L45" s="2"/>
      <c r="M45" s="2"/>
      <c r="N45" s="2"/>
      <c r="O45" s="2"/>
      <c r="P45" s="2">
        <f t="shared" si="0"/>
        <v>1</v>
      </c>
      <c r="Q45" s="2"/>
      <c r="R45" s="2"/>
      <c r="S45" s="2"/>
      <c r="T45" s="2"/>
      <c r="U45" s="2"/>
      <c r="V45" s="2"/>
      <c r="W45" s="2"/>
    </row>
    <row r="46" spans="1:23" ht="15" customHeight="1">
      <c r="A46" s="39"/>
      <c r="B46" s="5" t="s">
        <v>50</v>
      </c>
      <c r="C46" s="2">
        <v>1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>
        <f t="shared" si="0"/>
        <v>1</v>
      </c>
      <c r="Q46" s="2"/>
      <c r="R46" s="2"/>
      <c r="S46" s="2"/>
      <c r="T46" s="2"/>
      <c r="U46" s="2"/>
      <c r="V46" s="2"/>
      <c r="W46" s="2"/>
    </row>
    <row r="47" spans="1:23" ht="15" customHeight="1">
      <c r="A47" s="40" t="s">
        <v>59</v>
      </c>
      <c r="B47" s="5" t="s">
        <v>60</v>
      </c>
      <c r="C47" s="2">
        <v>1</v>
      </c>
      <c r="D47" s="2"/>
      <c r="E47" s="2"/>
      <c r="F47" s="2"/>
      <c r="G47" s="2">
        <v>2</v>
      </c>
      <c r="H47" s="2">
        <v>5</v>
      </c>
      <c r="I47" s="2">
        <v>5</v>
      </c>
      <c r="J47" s="2">
        <v>3</v>
      </c>
      <c r="K47" s="2">
        <v>5</v>
      </c>
      <c r="L47" s="2">
        <v>2</v>
      </c>
      <c r="M47" s="2">
        <v>4</v>
      </c>
      <c r="N47" s="2">
        <v>4</v>
      </c>
      <c r="O47" s="2"/>
      <c r="P47" s="2">
        <f t="shared" si="0"/>
        <v>31</v>
      </c>
      <c r="Q47" s="11"/>
      <c r="R47" s="2"/>
      <c r="S47" s="2"/>
      <c r="T47" s="2"/>
      <c r="U47" s="2"/>
      <c r="V47" s="2"/>
      <c r="W47" s="2"/>
    </row>
    <row r="48" spans="1:23" ht="15" customHeight="1">
      <c r="A48" s="38"/>
      <c r="B48" s="5" t="s">
        <v>61</v>
      </c>
      <c r="C48" s="2"/>
      <c r="D48" s="2"/>
      <c r="E48" s="2">
        <v>1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>
        <f t="shared" si="0"/>
        <v>1</v>
      </c>
      <c r="Q48" s="2"/>
      <c r="R48" s="2"/>
      <c r="S48" s="2"/>
      <c r="T48" s="2"/>
      <c r="U48" s="2"/>
      <c r="V48" s="2"/>
      <c r="W48" s="2"/>
    </row>
    <row r="49" spans="1:23" ht="15" customHeight="1">
      <c r="A49" s="38"/>
      <c r="B49" s="5" t="s">
        <v>62</v>
      </c>
      <c r="C49" s="2">
        <v>1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>
        <f t="shared" si="0"/>
        <v>1</v>
      </c>
      <c r="Q49" s="2"/>
      <c r="R49" s="2"/>
      <c r="S49" s="2"/>
      <c r="T49" s="2"/>
      <c r="U49" s="2"/>
      <c r="V49" s="2"/>
      <c r="W49" s="2"/>
    </row>
    <row r="50" spans="1:23" ht="15.75" customHeight="1">
      <c r="A50" s="38"/>
      <c r="B50" s="5" t="s">
        <v>39</v>
      </c>
      <c r="C50" s="2">
        <v>1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>
        <f t="shared" si="0"/>
        <v>1</v>
      </c>
      <c r="Q50" s="11"/>
      <c r="R50" s="2"/>
      <c r="S50" s="2"/>
      <c r="T50" s="2"/>
      <c r="U50" s="2"/>
      <c r="V50" s="2"/>
      <c r="W50" s="2"/>
    </row>
    <row r="51" spans="1:23" ht="15.75" customHeight="1">
      <c r="A51" s="38"/>
      <c r="B51" s="5" t="s">
        <v>52</v>
      </c>
      <c r="C51" s="2">
        <v>1</v>
      </c>
      <c r="D51" s="2"/>
      <c r="E51" s="2"/>
      <c r="F51" s="2">
        <v>4</v>
      </c>
      <c r="G51" s="2"/>
      <c r="H51" s="2"/>
      <c r="I51" s="2"/>
      <c r="J51" s="2"/>
      <c r="K51" s="2"/>
      <c r="L51" s="2"/>
      <c r="M51" s="2"/>
      <c r="N51" s="2"/>
      <c r="O51" s="2"/>
      <c r="P51" s="2">
        <f t="shared" si="0"/>
        <v>5</v>
      </c>
      <c r="Q51" s="2"/>
      <c r="R51" s="2"/>
      <c r="S51" s="2"/>
      <c r="T51" s="2"/>
      <c r="U51" s="2"/>
      <c r="V51" s="2"/>
      <c r="W51" s="2"/>
    </row>
    <row r="52" spans="1:23" ht="15.75" customHeight="1">
      <c r="A52" s="38"/>
      <c r="B52" s="5" t="s">
        <v>53</v>
      </c>
      <c r="C52" s="2">
        <v>1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>
        <f t="shared" si="0"/>
        <v>1</v>
      </c>
      <c r="Q52" s="2"/>
      <c r="R52" s="2"/>
      <c r="S52" s="2"/>
      <c r="T52" s="2"/>
      <c r="U52" s="2"/>
      <c r="V52" s="2"/>
      <c r="W52" s="2"/>
    </row>
    <row r="53" spans="1:23" ht="15" customHeight="1">
      <c r="A53" s="38"/>
      <c r="B53" s="5" t="s">
        <v>63</v>
      </c>
      <c r="C53" s="2">
        <v>1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>
        <f t="shared" si="0"/>
        <v>1</v>
      </c>
      <c r="Q53" s="11"/>
      <c r="R53" s="2"/>
      <c r="S53" s="2"/>
      <c r="T53" s="2"/>
      <c r="U53" s="2"/>
      <c r="V53" s="2"/>
      <c r="W53" s="2"/>
    </row>
    <row r="54" spans="1:23" ht="15" customHeight="1">
      <c r="A54" s="38"/>
      <c r="B54" s="5" t="s">
        <v>63</v>
      </c>
      <c r="C54" s="2">
        <v>1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>
        <f t="shared" si="0"/>
        <v>1</v>
      </c>
      <c r="Q54" s="2"/>
      <c r="R54" s="2"/>
      <c r="S54" s="2"/>
      <c r="T54" s="2"/>
      <c r="U54" s="2"/>
      <c r="V54" s="2"/>
      <c r="W54" s="2"/>
    </row>
    <row r="55" spans="1:23" ht="15" customHeight="1">
      <c r="A55" s="38"/>
      <c r="B55" s="5" t="s">
        <v>36</v>
      </c>
      <c r="C55" s="2"/>
      <c r="D55" s="2">
        <v>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>
        <f t="shared" si="0"/>
        <v>1</v>
      </c>
      <c r="Q55" s="2"/>
      <c r="R55" s="2"/>
      <c r="S55" s="2"/>
      <c r="T55" s="2"/>
      <c r="U55" s="2"/>
      <c r="V55" s="2"/>
      <c r="W55" s="2"/>
    </row>
    <row r="56" spans="1:23" ht="18" customHeight="1">
      <c r="A56" s="38"/>
      <c r="B56" s="5" t="s">
        <v>25</v>
      </c>
      <c r="C56" s="2">
        <v>1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>
        <f t="shared" si="0"/>
        <v>1</v>
      </c>
      <c r="Q56" s="11"/>
      <c r="R56" s="2"/>
      <c r="S56" s="2"/>
      <c r="T56" s="2"/>
      <c r="U56" s="2"/>
      <c r="V56" s="2"/>
      <c r="W56" s="2"/>
    </row>
    <row r="57" spans="1:23" ht="18" customHeight="1">
      <c r="A57" s="38"/>
      <c r="B57" s="5" t="s">
        <v>33</v>
      </c>
      <c r="C57" s="2"/>
      <c r="D57" s="2">
        <v>1</v>
      </c>
      <c r="E57" s="2"/>
      <c r="F57" s="2">
        <v>1</v>
      </c>
      <c r="G57" s="2"/>
      <c r="H57" s="2">
        <v>3</v>
      </c>
      <c r="I57" s="2">
        <v>2</v>
      </c>
      <c r="J57" s="2">
        <v>2</v>
      </c>
      <c r="K57" s="2">
        <v>2</v>
      </c>
      <c r="L57" s="2">
        <v>1</v>
      </c>
      <c r="M57" s="2">
        <v>3</v>
      </c>
      <c r="N57" s="2">
        <v>3</v>
      </c>
      <c r="O57" s="2"/>
      <c r="P57" s="2">
        <f t="shared" si="0"/>
        <v>18</v>
      </c>
      <c r="Q57" s="2"/>
      <c r="R57" s="2"/>
      <c r="S57" s="2"/>
      <c r="T57" s="2"/>
      <c r="U57" s="2"/>
      <c r="V57" s="2"/>
      <c r="W57" s="2"/>
    </row>
    <row r="58" spans="1:23" ht="15" customHeight="1">
      <c r="A58" s="38"/>
      <c r="B58" s="5" t="s">
        <v>64</v>
      </c>
      <c r="C58" s="2"/>
      <c r="D58" s="2">
        <v>3</v>
      </c>
      <c r="E58" s="2">
        <v>3</v>
      </c>
      <c r="F58" s="2">
        <v>2</v>
      </c>
      <c r="G58" s="2"/>
      <c r="H58" s="2"/>
      <c r="I58" s="2"/>
      <c r="J58" s="2"/>
      <c r="K58" s="2"/>
      <c r="L58" s="2"/>
      <c r="M58" s="2"/>
      <c r="N58" s="2"/>
      <c r="O58" s="2"/>
      <c r="P58" s="2">
        <f t="shared" si="0"/>
        <v>8</v>
      </c>
      <c r="Q58" s="2"/>
      <c r="R58" s="2"/>
      <c r="S58" s="2"/>
      <c r="T58" s="2"/>
      <c r="U58" s="2"/>
      <c r="V58" s="2"/>
      <c r="W58" s="2"/>
    </row>
    <row r="59" spans="1:23" ht="15" customHeight="1">
      <c r="A59" s="38"/>
      <c r="B59" s="5" t="s">
        <v>27</v>
      </c>
      <c r="C59" s="2"/>
      <c r="D59" s="2">
        <v>1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>
        <f t="shared" si="0"/>
        <v>1</v>
      </c>
      <c r="Q59" s="11"/>
      <c r="R59" s="2"/>
      <c r="S59" s="2"/>
      <c r="T59" s="2"/>
      <c r="U59" s="2"/>
      <c r="V59" s="2"/>
      <c r="W59" s="2"/>
    </row>
    <row r="60" spans="1:23" ht="15" customHeight="1">
      <c r="A60" s="38"/>
      <c r="B60" s="5" t="s">
        <v>65</v>
      </c>
      <c r="C60" s="2"/>
      <c r="D60" s="2">
        <v>1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>
        <f t="shared" si="0"/>
        <v>1</v>
      </c>
      <c r="Q60" s="2"/>
      <c r="R60" s="2"/>
      <c r="S60" s="2"/>
      <c r="T60" s="2"/>
      <c r="U60" s="2"/>
      <c r="V60" s="2"/>
      <c r="W60" s="2"/>
    </row>
    <row r="61" spans="1:23" ht="15" customHeight="1">
      <c r="A61" s="38"/>
      <c r="B61" s="5" t="s">
        <v>52</v>
      </c>
      <c r="C61" s="2"/>
      <c r="D61" s="2">
        <v>3</v>
      </c>
      <c r="E61" s="2">
        <v>1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>
        <f t="shared" si="0"/>
        <v>4</v>
      </c>
      <c r="Q61" s="2"/>
      <c r="R61" s="2"/>
      <c r="S61" s="2"/>
      <c r="T61" s="2"/>
      <c r="U61" s="2"/>
      <c r="V61" s="2"/>
      <c r="W61" s="2"/>
    </row>
    <row r="62" spans="1:23" ht="15" customHeight="1">
      <c r="A62" s="38"/>
      <c r="B62" s="5" t="s">
        <v>66</v>
      </c>
      <c r="C62" s="2"/>
      <c r="D62" s="2"/>
      <c r="E62" s="2">
        <v>1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>
        <f t="shared" si="0"/>
        <v>1</v>
      </c>
      <c r="Q62" s="11"/>
      <c r="R62" s="2"/>
      <c r="S62" s="2"/>
      <c r="T62" s="2"/>
      <c r="U62" s="2"/>
      <c r="V62" s="2"/>
      <c r="W62" s="2"/>
    </row>
    <row r="63" spans="1:23" ht="15" customHeight="1">
      <c r="A63" s="38"/>
      <c r="B63" s="5" t="s">
        <v>67</v>
      </c>
      <c r="C63" s="2"/>
      <c r="D63" s="2">
        <v>1</v>
      </c>
      <c r="E63" s="2">
        <v>1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>
        <f t="shared" si="0"/>
        <v>2</v>
      </c>
      <c r="Q63" s="2"/>
      <c r="R63" s="2"/>
      <c r="S63" s="2"/>
      <c r="T63" s="2"/>
      <c r="U63" s="2"/>
      <c r="V63" s="2"/>
      <c r="W63" s="2"/>
    </row>
    <row r="64" spans="1:23" ht="15" customHeight="1">
      <c r="A64" s="38"/>
      <c r="B64" s="5" t="s">
        <v>58</v>
      </c>
      <c r="C64" s="2"/>
      <c r="D64" s="2"/>
      <c r="E64" s="2">
        <v>2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>
        <f t="shared" si="0"/>
        <v>2</v>
      </c>
      <c r="Q64" s="2"/>
      <c r="R64" s="2"/>
      <c r="S64" s="2"/>
      <c r="T64" s="2"/>
      <c r="U64" s="2"/>
      <c r="V64" s="2"/>
      <c r="W64" s="2"/>
    </row>
    <row r="65" spans="1:23" ht="15" customHeight="1">
      <c r="A65" s="38"/>
      <c r="B65" s="5" t="s">
        <v>68</v>
      </c>
      <c r="C65" s="2"/>
      <c r="D65" s="2"/>
      <c r="E65" s="2">
        <v>1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>
        <f t="shared" si="0"/>
        <v>1</v>
      </c>
      <c r="Q65" s="11"/>
      <c r="R65" s="2"/>
      <c r="S65" s="2"/>
      <c r="T65" s="2"/>
      <c r="U65" s="2"/>
      <c r="V65" s="2"/>
      <c r="W65" s="2"/>
    </row>
    <row r="66" spans="1:23" ht="15" customHeight="1">
      <c r="A66" s="38"/>
      <c r="B66" s="5" t="s">
        <v>69</v>
      </c>
      <c r="C66" s="2"/>
      <c r="D66" s="2"/>
      <c r="E66" s="2"/>
      <c r="F66" s="2"/>
      <c r="G66" s="2"/>
      <c r="H66" s="2"/>
      <c r="I66" s="2"/>
      <c r="J66" s="2"/>
      <c r="K66" s="2"/>
      <c r="L66" s="2">
        <v>1</v>
      </c>
      <c r="M66" s="2"/>
      <c r="N66" s="2"/>
      <c r="O66" s="2"/>
      <c r="P66" s="2">
        <f t="shared" si="0"/>
        <v>1</v>
      </c>
      <c r="Q66" s="2"/>
      <c r="R66" s="2"/>
      <c r="S66" s="2"/>
      <c r="T66" s="2"/>
      <c r="U66" s="2"/>
      <c r="V66" s="2"/>
      <c r="W66" s="2"/>
    </row>
    <row r="67" spans="1:23" s="6" customFormat="1" ht="15" customHeight="1">
      <c r="A67" s="38"/>
      <c r="B67" s="5" t="s">
        <v>70</v>
      </c>
      <c r="C67" s="5"/>
      <c r="D67" s="5"/>
      <c r="E67" s="5"/>
      <c r="F67" s="5">
        <v>3</v>
      </c>
      <c r="G67" s="5"/>
      <c r="H67" s="5"/>
      <c r="I67" s="5"/>
      <c r="J67" s="5"/>
      <c r="K67" s="5"/>
      <c r="L67" s="5"/>
      <c r="M67" s="5"/>
      <c r="N67" s="5"/>
      <c r="O67" s="5"/>
      <c r="P67" s="5">
        <f t="shared" si="0"/>
        <v>3</v>
      </c>
      <c r="Q67" s="2"/>
      <c r="R67" s="5"/>
      <c r="S67" s="5"/>
      <c r="T67" s="5"/>
      <c r="U67" s="5"/>
      <c r="V67" s="5"/>
      <c r="W67" s="5"/>
    </row>
    <row r="68" spans="1:23" ht="15" customHeight="1">
      <c r="A68" s="38"/>
      <c r="B68" s="5" t="s">
        <v>56</v>
      </c>
      <c r="C68" s="2"/>
      <c r="D68" s="2">
        <v>1</v>
      </c>
      <c r="E68" s="2"/>
      <c r="F68" s="2"/>
      <c r="G68" s="2"/>
      <c r="H68" s="2">
        <v>2</v>
      </c>
      <c r="I68" s="2">
        <v>2</v>
      </c>
      <c r="J68" s="2">
        <v>2</v>
      </c>
      <c r="K68" s="2">
        <v>2</v>
      </c>
      <c r="L68" s="2">
        <v>2</v>
      </c>
      <c r="M68" s="2">
        <v>2</v>
      </c>
      <c r="N68" s="2">
        <v>2</v>
      </c>
      <c r="O68" s="2"/>
      <c r="P68" s="2">
        <f t="shared" ref="P68:P131" si="1">SUM(C68:O68)</f>
        <v>15</v>
      </c>
      <c r="Q68" s="11"/>
      <c r="R68" s="2"/>
      <c r="S68" s="2"/>
      <c r="T68" s="2"/>
      <c r="U68" s="2"/>
      <c r="V68" s="2"/>
      <c r="W68" s="2"/>
    </row>
    <row r="69" spans="1:23" ht="14.25" customHeight="1">
      <c r="A69" s="38"/>
      <c r="B69" s="5" t="s">
        <v>71</v>
      </c>
      <c r="C69" s="2"/>
      <c r="D69" s="2"/>
      <c r="E69" s="2">
        <v>1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>
        <f t="shared" si="1"/>
        <v>1</v>
      </c>
      <c r="Q69" s="2"/>
      <c r="R69" s="2"/>
      <c r="S69" s="2"/>
      <c r="T69" s="2"/>
      <c r="U69" s="2"/>
      <c r="V69" s="2"/>
      <c r="W69" s="2"/>
    </row>
    <row r="70" spans="1:23" ht="15" customHeight="1">
      <c r="A70" s="38"/>
      <c r="B70" s="5" t="s">
        <v>35</v>
      </c>
      <c r="C70" s="2"/>
      <c r="D70" s="2"/>
      <c r="E70" s="2"/>
      <c r="F70" s="2"/>
      <c r="G70" s="2">
        <v>1</v>
      </c>
      <c r="H70" s="2"/>
      <c r="I70" s="2"/>
      <c r="J70" s="2"/>
      <c r="K70" s="2"/>
      <c r="L70" s="2"/>
      <c r="M70" s="2"/>
      <c r="N70" s="2"/>
      <c r="O70" s="2"/>
      <c r="P70" s="2">
        <f t="shared" si="1"/>
        <v>1</v>
      </c>
      <c r="Q70" s="2"/>
      <c r="R70" s="2"/>
      <c r="S70" s="2"/>
      <c r="T70" s="2"/>
      <c r="U70" s="2"/>
      <c r="V70" s="2"/>
      <c r="W70" s="2"/>
    </row>
    <row r="71" spans="1:23" ht="12.75" customHeight="1">
      <c r="A71" s="39"/>
      <c r="B71" s="5" t="s">
        <v>53</v>
      </c>
      <c r="C71" s="2">
        <v>1</v>
      </c>
      <c r="D71" s="2"/>
      <c r="E71" s="2"/>
      <c r="F71" s="2">
        <v>1</v>
      </c>
      <c r="G71" s="2"/>
      <c r="H71" s="2"/>
      <c r="I71" s="2"/>
      <c r="J71" s="2"/>
      <c r="K71" s="2"/>
      <c r="L71" s="2"/>
      <c r="M71" s="2"/>
      <c r="N71" s="2"/>
      <c r="O71" s="2"/>
      <c r="P71" s="2">
        <f t="shared" si="1"/>
        <v>2</v>
      </c>
      <c r="Q71" s="11"/>
      <c r="R71" s="2"/>
      <c r="S71" s="2"/>
      <c r="T71" s="2"/>
      <c r="U71" s="2"/>
      <c r="V71" s="2"/>
      <c r="W71" s="2"/>
    </row>
    <row r="72" spans="1:23" s="6" customFormat="1" ht="12.75" customHeight="1">
      <c r="A72" s="43" t="s">
        <v>72</v>
      </c>
      <c r="B72" s="5" t="s">
        <v>48</v>
      </c>
      <c r="C72" s="5">
        <v>2</v>
      </c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>
        <f t="shared" si="1"/>
        <v>2</v>
      </c>
      <c r="Q72" s="5"/>
      <c r="R72" s="5"/>
      <c r="S72" s="5"/>
      <c r="T72" s="5"/>
      <c r="U72" s="5"/>
      <c r="V72" s="5"/>
      <c r="W72" s="5"/>
    </row>
    <row r="73" spans="1:23" ht="12.75" customHeight="1">
      <c r="A73" s="44"/>
      <c r="B73" s="5" t="s">
        <v>27</v>
      </c>
      <c r="C73" s="2">
        <v>2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>
        <f t="shared" si="1"/>
        <v>2</v>
      </c>
      <c r="Q73" s="11"/>
      <c r="R73" s="2"/>
      <c r="S73" s="2"/>
      <c r="T73" s="2"/>
      <c r="U73" s="2"/>
      <c r="V73" s="2"/>
      <c r="W73" s="2"/>
    </row>
    <row r="74" spans="1:23" ht="15" customHeight="1">
      <c r="A74" s="44"/>
      <c r="B74" s="5" t="s">
        <v>35</v>
      </c>
      <c r="C74" s="2">
        <v>2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>
        <f t="shared" si="1"/>
        <v>2</v>
      </c>
      <c r="Q74" s="11"/>
      <c r="R74" s="2"/>
      <c r="S74" s="2"/>
      <c r="T74" s="2"/>
      <c r="U74" s="2"/>
      <c r="V74" s="2"/>
      <c r="W74" s="2"/>
    </row>
    <row r="75" spans="1:23" ht="15" customHeight="1">
      <c r="A75" s="44"/>
      <c r="B75" s="5" t="s">
        <v>66</v>
      </c>
      <c r="C75" s="2">
        <v>1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>
        <f t="shared" si="1"/>
        <v>1</v>
      </c>
      <c r="Q75" s="5"/>
      <c r="R75" s="2"/>
      <c r="S75" s="2"/>
      <c r="T75" s="2"/>
      <c r="U75" s="2"/>
      <c r="V75" s="2"/>
      <c r="W75" s="2"/>
    </row>
    <row r="76" spans="1:23" ht="15" customHeight="1">
      <c r="A76" s="44"/>
      <c r="B76" s="5" t="s">
        <v>73</v>
      </c>
      <c r="C76" s="2">
        <v>2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>
        <f t="shared" si="1"/>
        <v>2</v>
      </c>
      <c r="Q76" s="11"/>
      <c r="R76" s="2"/>
      <c r="S76" s="2"/>
      <c r="T76" s="2"/>
      <c r="U76" s="2"/>
      <c r="V76" s="2"/>
      <c r="W76" s="2"/>
    </row>
    <row r="77" spans="1:23" ht="14.25" customHeight="1">
      <c r="A77" s="44"/>
      <c r="B77" s="5" t="s">
        <v>35</v>
      </c>
      <c r="C77" s="2">
        <v>2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>
        <f t="shared" si="1"/>
        <v>2</v>
      </c>
      <c r="Q77" s="11"/>
      <c r="R77" s="2"/>
      <c r="S77" s="2"/>
      <c r="T77" s="2"/>
      <c r="U77" s="2"/>
      <c r="V77" s="2"/>
      <c r="W77" s="2"/>
    </row>
    <row r="78" spans="1:23" ht="15" customHeight="1">
      <c r="A78" s="44"/>
      <c r="B78" s="5" t="s">
        <v>69</v>
      </c>
      <c r="C78" s="2">
        <v>1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>
        <f t="shared" si="1"/>
        <v>1</v>
      </c>
      <c r="Q78" s="5"/>
      <c r="R78" s="2"/>
      <c r="S78" s="2"/>
      <c r="T78" s="2"/>
      <c r="U78" s="2"/>
      <c r="V78" s="2"/>
      <c r="W78" s="2"/>
    </row>
    <row r="79" spans="1:23" ht="15" customHeight="1">
      <c r="A79" s="44"/>
      <c r="B79" s="5" t="s">
        <v>74</v>
      </c>
      <c r="C79" s="2">
        <v>1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>
        <f t="shared" si="1"/>
        <v>1</v>
      </c>
      <c r="Q79" s="11"/>
      <c r="R79" s="2"/>
      <c r="S79" s="2"/>
      <c r="T79" s="2"/>
      <c r="U79" s="2"/>
      <c r="V79" s="2"/>
      <c r="W79" s="2"/>
    </row>
    <row r="80" spans="1:23" ht="15" customHeight="1">
      <c r="A80" s="44"/>
      <c r="B80" s="5" t="s">
        <v>73</v>
      </c>
      <c r="C80" s="2">
        <v>1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>
        <f t="shared" si="1"/>
        <v>1</v>
      </c>
      <c r="Q80" s="11"/>
      <c r="R80" s="2"/>
      <c r="S80" s="2"/>
      <c r="T80" s="2"/>
      <c r="U80" s="2"/>
      <c r="V80" s="2"/>
      <c r="W80" s="2"/>
    </row>
    <row r="81" spans="1:23" ht="15" customHeight="1">
      <c r="A81" s="44"/>
      <c r="B81" s="5" t="s">
        <v>75</v>
      </c>
      <c r="C81" s="2">
        <v>2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>
        <f t="shared" si="1"/>
        <v>2</v>
      </c>
      <c r="Q81" s="5"/>
      <c r="R81" s="2"/>
      <c r="S81" s="2"/>
      <c r="T81" s="2"/>
      <c r="U81" s="2"/>
      <c r="V81" s="2"/>
      <c r="W81" s="2"/>
    </row>
    <row r="82" spans="1:23" ht="17.25" customHeight="1">
      <c r="A82" s="44"/>
      <c r="B82" s="5" t="s">
        <v>76</v>
      </c>
      <c r="C82" s="2">
        <v>1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>
        <f t="shared" si="1"/>
        <v>1</v>
      </c>
      <c r="Q82" s="11"/>
      <c r="R82" s="2"/>
      <c r="S82" s="2"/>
      <c r="T82" s="2"/>
      <c r="U82" s="2"/>
      <c r="V82" s="2"/>
      <c r="W82" s="2"/>
    </row>
    <row r="83" spans="1:23" ht="17.25" customHeight="1">
      <c r="A83" s="44"/>
      <c r="B83" s="5" t="s">
        <v>77</v>
      </c>
      <c r="C83" s="2">
        <v>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>
        <f t="shared" si="1"/>
        <v>1</v>
      </c>
      <c r="Q83" s="11"/>
      <c r="R83" s="2"/>
      <c r="S83" s="2"/>
      <c r="T83" s="2"/>
      <c r="U83" s="2"/>
      <c r="V83" s="2"/>
      <c r="W83" s="2"/>
    </row>
    <row r="84" spans="1:23" ht="17.25" customHeight="1">
      <c r="A84" s="44"/>
      <c r="B84" s="5" t="s">
        <v>42</v>
      </c>
      <c r="C84" s="2">
        <v>4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>
        <f t="shared" si="1"/>
        <v>4</v>
      </c>
      <c r="Q84" s="5"/>
      <c r="R84" s="2"/>
      <c r="S84" s="2"/>
      <c r="T84" s="2"/>
      <c r="U84" s="2"/>
      <c r="V84" s="2"/>
      <c r="W84" s="2"/>
    </row>
    <row r="85" spans="1:23" ht="15" customHeight="1">
      <c r="A85" s="44"/>
      <c r="B85" s="5" t="s">
        <v>60</v>
      </c>
      <c r="C85" s="2">
        <v>1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>
        <f t="shared" si="1"/>
        <v>1</v>
      </c>
      <c r="Q85" s="11"/>
      <c r="R85" s="2"/>
      <c r="S85" s="2"/>
      <c r="T85" s="2"/>
      <c r="U85" s="2"/>
      <c r="V85" s="2"/>
      <c r="W85" s="2"/>
    </row>
    <row r="86" spans="1:23" ht="15" customHeight="1">
      <c r="A86" s="44"/>
      <c r="B86" s="5" t="s">
        <v>54</v>
      </c>
      <c r="C86" s="2">
        <v>2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>
        <f t="shared" si="1"/>
        <v>2</v>
      </c>
      <c r="Q86" s="11"/>
      <c r="R86" s="2"/>
      <c r="S86" s="2"/>
      <c r="T86" s="2"/>
      <c r="U86" s="2"/>
      <c r="V86" s="2"/>
      <c r="W86" s="2"/>
    </row>
    <row r="87" spans="1:23" ht="15" customHeight="1">
      <c r="A87" s="44"/>
      <c r="B87" s="5" t="s">
        <v>78</v>
      </c>
      <c r="C87" s="2">
        <v>4</v>
      </c>
      <c r="D87" s="2">
        <v>1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>
        <f t="shared" si="1"/>
        <v>5</v>
      </c>
      <c r="Q87" s="2"/>
      <c r="R87" s="2"/>
      <c r="S87" s="2"/>
      <c r="T87" s="2"/>
      <c r="U87" s="2"/>
      <c r="V87" s="2"/>
      <c r="W87" s="2"/>
    </row>
    <row r="88" spans="1:23" ht="15" customHeight="1">
      <c r="A88" s="44"/>
      <c r="B88" s="5" t="s">
        <v>53</v>
      </c>
      <c r="C88" s="2">
        <v>1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>
        <f t="shared" si="1"/>
        <v>1</v>
      </c>
      <c r="Q88" s="2"/>
      <c r="R88" s="2"/>
      <c r="S88" s="2"/>
      <c r="T88" s="2"/>
      <c r="U88" s="2"/>
      <c r="V88" s="2"/>
      <c r="W88" s="2"/>
    </row>
    <row r="89" spans="1:23" ht="15" customHeight="1">
      <c r="A89" s="44"/>
      <c r="B89" s="5" t="s">
        <v>40</v>
      </c>
      <c r="C89" s="2"/>
      <c r="D89" s="2">
        <v>1</v>
      </c>
      <c r="E89" s="2"/>
      <c r="F89" s="2">
        <v>15</v>
      </c>
      <c r="G89" s="2">
        <v>3</v>
      </c>
      <c r="H89" s="2"/>
      <c r="I89" s="2"/>
      <c r="J89" s="2"/>
      <c r="K89" s="2"/>
      <c r="L89" s="2"/>
      <c r="M89" s="2"/>
      <c r="N89" s="2"/>
      <c r="O89" s="2"/>
      <c r="P89" s="2">
        <f t="shared" si="1"/>
        <v>19</v>
      </c>
      <c r="Q89" s="2"/>
      <c r="R89" s="2"/>
      <c r="S89" s="2"/>
      <c r="T89" s="2"/>
      <c r="U89" s="2"/>
      <c r="V89" s="2"/>
      <c r="W89" s="2"/>
    </row>
    <row r="90" spans="1:23" ht="15" customHeight="1">
      <c r="A90" s="44"/>
      <c r="B90" s="5" t="s">
        <v>48</v>
      </c>
      <c r="C90" s="2"/>
      <c r="D90" s="2">
        <v>1</v>
      </c>
      <c r="E90" s="2">
        <v>7</v>
      </c>
      <c r="F90" s="2">
        <v>10</v>
      </c>
      <c r="G90" s="2"/>
      <c r="H90" s="2"/>
      <c r="I90" s="2">
        <v>2</v>
      </c>
      <c r="J90" s="2">
        <v>2</v>
      </c>
      <c r="K90" s="2"/>
      <c r="L90" s="2"/>
      <c r="M90" s="2"/>
      <c r="N90" s="2"/>
      <c r="O90" s="2"/>
      <c r="P90" s="2">
        <f t="shared" si="1"/>
        <v>22</v>
      </c>
      <c r="Q90" s="2"/>
      <c r="R90" s="2"/>
      <c r="S90" s="2"/>
      <c r="T90" s="2"/>
      <c r="U90" s="2"/>
      <c r="V90" s="2"/>
      <c r="W90" s="2"/>
    </row>
    <row r="91" spans="1:23" ht="15" customHeight="1">
      <c r="A91" s="44"/>
      <c r="B91" s="5" t="s">
        <v>45</v>
      </c>
      <c r="C91" s="2"/>
      <c r="D91" s="2">
        <v>1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>
        <f t="shared" si="1"/>
        <v>1</v>
      </c>
      <c r="Q91" s="2"/>
      <c r="R91" s="2"/>
      <c r="S91" s="2"/>
      <c r="T91" s="2"/>
      <c r="U91" s="2"/>
      <c r="V91" s="2"/>
      <c r="W91" s="2"/>
    </row>
    <row r="92" spans="1:23" ht="12.75" customHeight="1">
      <c r="A92" s="44"/>
      <c r="B92" s="5" t="s">
        <v>79</v>
      </c>
      <c r="C92" s="2"/>
      <c r="D92" s="2">
        <v>1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>
        <f t="shared" si="1"/>
        <v>1</v>
      </c>
      <c r="Q92" s="2"/>
      <c r="R92" s="2"/>
      <c r="S92" s="2"/>
      <c r="T92" s="2"/>
      <c r="U92" s="2"/>
      <c r="V92" s="2"/>
      <c r="W92" s="2"/>
    </row>
    <row r="93" spans="1:23" ht="12.75" customHeight="1">
      <c r="A93" s="44"/>
      <c r="B93" s="5" t="s">
        <v>80</v>
      </c>
      <c r="C93" s="2"/>
      <c r="D93" s="2">
        <v>1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>
        <f t="shared" si="1"/>
        <v>1</v>
      </c>
      <c r="Q93" s="2"/>
      <c r="R93" s="2"/>
      <c r="S93" s="2"/>
      <c r="T93" s="2"/>
      <c r="U93" s="2"/>
      <c r="V93" s="2"/>
      <c r="W93" s="2"/>
    </row>
    <row r="94" spans="1:23" ht="12.75" customHeight="1">
      <c r="A94" s="44"/>
      <c r="B94" s="5" t="s">
        <v>81</v>
      </c>
      <c r="C94" s="2"/>
      <c r="D94" s="2">
        <v>1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>
        <f t="shared" si="1"/>
        <v>1</v>
      </c>
      <c r="Q94" s="2"/>
      <c r="R94" s="2"/>
      <c r="S94" s="2"/>
      <c r="T94" s="2"/>
      <c r="U94" s="2"/>
      <c r="V94" s="2"/>
      <c r="W94" s="2"/>
    </row>
    <row r="95" spans="1:23" ht="15" customHeight="1">
      <c r="A95" s="44"/>
      <c r="B95" s="5" t="s">
        <v>27</v>
      </c>
      <c r="C95" s="2">
        <v>3</v>
      </c>
      <c r="D95" s="2">
        <v>1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>
        <f t="shared" si="1"/>
        <v>4</v>
      </c>
      <c r="Q95" s="2"/>
      <c r="R95" s="2"/>
      <c r="S95" s="2"/>
      <c r="T95" s="2"/>
      <c r="U95" s="2"/>
      <c r="V95" s="2"/>
      <c r="W95" s="2"/>
    </row>
    <row r="96" spans="1:23" ht="13.5" customHeight="1">
      <c r="A96" s="44"/>
      <c r="B96" s="5" t="s">
        <v>80</v>
      </c>
      <c r="C96" s="2">
        <v>1</v>
      </c>
      <c r="D96" s="2">
        <v>1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>
        <f t="shared" si="1"/>
        <v>2</v>
      </c>
      <c r="Q96" s="2"/>
      <c r="R96" s="2"/>
      <c r="S96" s="2"/>
      <c r="T96" s="2"/>
      <c r="U96" s="2"/>
      <c r="V96" s="2"/>
      <c r="W96" s="2"/>
    </row>
    <row r="97" spans="1:23" ht="12" customHeight="1">
      <c r="A97" s="44"/>
      <c r="B97" s="5" t="s">
        <v>82</v>
      </c>
      <c r="C97" s="2"/>
      <c r="D97" s="2">
        <v>2</v>
      </c>
      <c r="E97" s="2"/>
      <c r="F97" s="2"/>
      <c r="G97" s="2">
        <v>11</v>
      </c>
      <c r="H97" s="2">
        <v>8</v>
      </c>
      <c r="I97" s="2">
        <v>10</v>
      </c>
      <c r="J97" s="2">
        <v>10</v>
      </c>
      <c r="K97" s="2">
        <v>8</v>
      </c>
      <c r="L97" s="2">
        <v>8</v>
      </c>
      <c r="M97" s="2">
        <v>8</v>
      </c>
      <c r="N97" s="2">
        <v>8</v>
      </c>
      <c r="O97" s="2"/>
      <c r="P97" s="2">
        <f t="shared" si="1"/>
        <v>73</v>
      </c>
      <c r="Q97" s="2"/>
      <c r="R97" s="2"/>
      <c r="S97" s="2"/>
      <c r="T97" s="2"/>
      <c r="U97" s="2"/>
      <c r="V97" s="2"/>
      <c r="W97" s="2"/>
    </row>
    <row r="98" spans="1:23" ht="21" customHeight="1">
      <c r="A98" s="44"/>
      <c r="B98" s="5" t="s">
        <v>41</v>
      </c>
      <c r="C98" s="2"/>
      <c r="D98" s="2"/>
      <c r="E98" s="2">
        <v>7</v>
      </c>
      <c r="F98" s="2">
        <v>8</v>
      </c>
      <c r="G98" s="2"/>
      <c r="H98" s="2"/>
      <c r="I98" s="2"/>
      <c r="J98" s="2"/>
      <c r="K98" s="2"/>
      <c r="L98" s="2"/>
      <c r="M98" s="2"/>
      <c r="N98" s="2"/>
      <c r="O98" s="2"/>
      <c r="P98" s="2">
        <f t="shared" si="1"/>
        <v>15</v>
      </c>
      <c r="Q98" s="2"/>
      <c r="R98" s="2"/>
      <c r="S98" s="2"/>
      <c r="T98" s="2"/>
      <c r="U98" s="2"/>
      <c r="V98" s="2"/>
      <c r="W98" s="2"/>
    </row>
    <row r="99" spans="1:23" ht="21" customHeight="1">
      <c r="A99" s="44"/>
      <c r="B99" s="5" t="s">
        <v>70</v>
      </c>
      <c r="C99" s="2"/>
      <c r="D99" s="2">
        <v>4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>
        <f t="shared" si="1"/>
        <v>4</v>
      </c>
      <c r="Q99" s="2"/>
      <c r="R99" s="2"/>
      <c r="S99" s="2"/>
      <c r="T99" s="2"/>
      <c r="U99" s="2"/>
      <c r="V99" s="2"/>
      <c r="W99" s="2"/>
    </row>
    <row r="100" spans="1:23" ht="21" customHeight="1">
      <c r="A100" s="44"/>
      <c r="B100" s="5" t="s">
        <v>47</v>
      </c>
      <c r="C100" s="2"/>
      <c r="D100" s="2"/>
      <c r="E100" s="2"/>
      <c r="F100" s="2">
        <v>1</v>
      </c>
      <c r="G100" s="2">
        <v>7</v>
      </c>
      <c r="H100" s="2">
        <v>8</v>
      </c>
      <c r="I100" s="2">
        <v>8</v>
      </c>
      <c r="J100" s="2">
        <v>8</v>
      </c>
      <c r="K100" s="2">
        <v>8</v>
      </c>
      <c r="L100" s="2">
        <v>4</v>
      </c>
      <c r="M100" s="2">
        <v>8</v>
      </c>
      <c r="N100" s="2">
        <v>8</v>
      </c>
      <c r="O100" s="2"/>
      <c r="P100" s="2">
        <f t="shared" si="1"/>
        <v>60</v>
      </c>
      <c r="Q100" s="2"/>
      <c r="R100" s="2"/>
      <c r="S100" s="2"/>
      <c r="T100" s="2"/>
      <c r="U100" s="2"/>
      <c r="V100" s="2"/>
      <c r="W100" s="2"/>
    </row>
    <row r="101" spans="1:23" ht="15" customHeight="1">
      <c r="A101" s="44"/>
      <c r="B101" s="5" t="s">
        <v>83</v>
      </c>
      <c r="C101" s="2"/>
      <c r="D101" s="2"/>
      <c r="E101" s="2"/>
      <c r="F101" s="2">
        <v>1</v>
      </c>
      <c r="G101" s="2"/>
      <c r="H101" s="2"/>
      <c r="I101" s="2"/>
      <c r="J101" s="2"/>
      <c r="K101" s="2"/>
      <c r="L101" s="2"/>
      <c r="M101" s="2"/>
      <c r="N101" s="2"/>
      <c r="O101" s="2"/>
      <c r="P101" s="2">
        <f t="shared" si="1"/>
        <v>1</v>
      </c>
      <c r="Q101" s="2"/>
      <c r="R101" s="2"/>
      <c r="S101" s="2"/>
      <c r="T101" s="2"/>
      <c r="U101" s="2"/>
      <c r="V101" s="2"/>
      <c r="W101" s="2"/>
    </row>
    <row r="102" spans="1:23" ht="15" customHeight="1">
      <c r="A102" s="44"/>
      <c r="B102" s="5" t="s">
        <v>84</v>
      </c>
      <c r="C102" s="2"/>
      <c r="D102" s="2">
        <v>1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>
        <f t="shared" si="1"/>
        <v>1</v>
      </c>
      <c r="Q102" s="2"/>
      <c r="R102" s="2"/>
      <c r="S102" s="2"/>
      <c r="T102" s="2"/>
      <c r="U102" s="2"/>
      <c r="V102" s="2"/>
      <c r="W102" s="2"/>
    </row>
    <row r="103" spans="1:23" ht="15" customHeight="1">
      <c r="A103" s="45"/>
      <c r="B103" s="5" t="s">
        <v>85</v>
      </c>
      <c r="C103" s="2">
        <v>1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>
        <f t="shared" si="1"/>
        <v>1</v>
      </c>
      <c r="Q103" s="2"/>
      <c r="R103" s="2"/>
      <c r="S103" s="2"/>
      <c r="T103" s="2"/>
      <c r="U103" s="2"/>
      <c r="V103" s="2"/>
      <c r="W103" s="2"/>
    </row>
    <row r="104" spans="1:23" ht="15" customHeight="1">
      <c r="A104" s="46" t="s">
        <v>86</v>
      </c>
      <c r="B104" s="5" t="s">
        <v>87</v>
      </c>
      <c r="C104" s="2"/>
      <c r="D104" s="2">
        <v>3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>
        <f t="shared" si="1"/>
        <v>3</v>
      </c>
      <c r="Q104" s="2"/>
      <c r="R104" s="2"/>
      <c r="S104" s="2"/>
      <c r="T104" s="2"/>
      <c r="U104" s="2"/>
      <c r="V104" s="2"/>
      <c r="W104" s="2"/>
    </row>
    <row r="105" spans="1:23" ht="15" customHeight="1">
      <c r="A105" s="47"/>
      <c r="B105" s="5" t="s">
        <v>48</v>
      </c>
      <c r="C105" s="2"/>
      <c r="D105" s="2">
        <v>1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>
        <f t="shared" si="1"/>
        <v>1</v>
      </c>
      <c r="Q105" s="2"/>
      <c r="R105" s="2"/>
      <c r="S105" s="2"/>
      <c r="T105" s="2"/>
      <c r="U105" s="2"/>
      <c r="V105" s="2"/>
      <c r="W105" s="2"/>
    </row>
    <row r="106" spans="1:23" ht="15" customHeight="1">
      <c r="A106" s="40" t="s">
        <v>88</v>
      </c>
      <c r="B106" s="5" t="s">
        <v>22</v>
      </c>
      <c r="C106" s="2">
        <v>1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>
        <f t="shared" si="1"/>
        <v>1</v>
      </c>
      <c r="Q106" s="2"/>
      <c r="R106" s="2"/>
      <c r="S106" s="2"/>
      <c r="T106" s="2"/>
      <c r="U106" s="2"/>
      <c r="V106" s="2"/>
      <c r="W106" s="2"/>
    </row>
    <row r="107" spans="1:23" ht="15" customHeight="1">
      <c r="A107" s="38"/>
      <c r="B107" s="5" t="s">
        <v>28</v>
      </c>
      <c r="C107" s="2">
        <v>1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>
        <f t="shared" si="1"/>
        <v>1</v>
      </c>
      <c r="Q107" s="2"/>
      <c r="R107" s="2"/>
      <c r="S107" s="2"/>
      <c r="T107" s="2"/>
      <c r="U107" s="2"/>
      <c r="V107" s="2"/>
      <c r="W107" s="2"/>
    </row>
    <row r="108" spans="1:23" ht="15" customHeight="1">
      <c r="A108" s="38"/>
      <c r="B108" s="5" t="s">
        <v>24</v>
      </c>
      <c r="C108" s="2">
        <v>1</v>
      </c>
      <c r="D108" s="2">
        <v>3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>
        <f t="shared" si="1"/>
        <v>4</v>
      </c>
      <c r="Q108" s="2"/>
      <c r="R108" s="2"/>
      <c r="S108" s="2"/>
      <c r="T108" s="2"/>
      <c r="U108" s="2"/>
      <c r="V108" s="2"/>
      <c r="W108" s="2"/>
    </row>
    <row r="109" spans="1:23" ht="15" customHeight="1">
      <c r="A109" s="38"/>
      <c r="B109" s="5" t="s">
        <v>32</v>
      </c>
      <c r="C109" s="2">
        <v>1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>
        <f t="shared" si="1"/>
        <v>1</v>
      </c>
      <c r="Q109" s="2"/>
      <c r="R109" s="2"/>
      <c r="S109" s="2"/>
      <c r="T109" s="2"/>
      <c r="U109" s="2"/>
      <c r="V109" s="2"/>
      <c r="W109" s="2"/>
    </row>
    <row r="110" spans="1:23" ht="15" customHeight="1">
      <c r="A110" s="38"/>
      <c r="B110" s="5" t="s">
        <v>23</v>
      </c>
      <c r="C110" s="2">
        <v>1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>
        <f t="shared" si="1"/>
        <v>1</v>
      </c>
      <c r="Q110" s="2"/>
      <c r="R110" s="2"/>
      <c r="S110" s="2"/>
      <c r="T110" s="2"/>
      <c r="U110" s="2"/>
      <c r="V110" s="2"/>
      <c r="W110" s="2"/>
    </row>
    <row r="111" spans="1:23" ht="15" customHeight="1">
      <c r="A111" s="38"/>
      <c r="B111" s="5" t="s">
        <v>31</v>
      </c>
      <c r="C111" s="2"/>
      <c r="D111" s="2"/>
      <c r="E111" s="2"/>
      <c r="F111" s="2"/>
      <c r="G111" s="2"/>
      <c r="H111" s="2"/>
      <c r="I111" s="2"/>
      <c r="J111" s="2"/>
      <c r="K111" s="2"/>
      <c r="L111" s="2">
        <v>2</v>
      </c>
      <c r="M111" s="2"/>
      <c r="N111" s="2"/>
      <c r="O111" s="2"/>
      <c r="P111" s="2">
        <f t="shared" si="1"/>
        <v>2</v>
      </c>
      <c r="Q111" s="2"/>
      <c r="R111" s="2"/>
      <c r="S111" s="2"/>
      <c r="T111" s="2"/>
      <c r="U111" s="2"/>
      <c r="V111" s="2"/>
      <c r="W111" s="2"/>
    </row>
    <row r="112" spans="1:23" ht="15" customHeight="1">
      <c r="A112" s="38"/>
      <c r="B112" s="5" t="s">
        <v>35</v>
      </c>
      <c r="C112" s="2">
        <v>1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>
        <f t="shared" si="1"/>
        <v>1</v>
      </c>
      <c r="Q112" s="2"/>
      <c r="R112" s="2"/>
      <c r="S112" s="2"/>
      <c r="T112" s="2"/>
      <c r="U112" s="2"/>
      <c r="V112" s="2"/>
      <c r="W112" s="2"/>
    </row>
    <row r="113" spans="1:23" ht="15" customHeight="1">
      <c r="A113" s="38"/>
      <c r="B113" s="5" t="s">
        <v>33</v>
      </c>
      <c r="C113" s="2">
        <v>1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>
        <f t="shared" si="1"/>
        <v>1</v>
      </c>
      <c r="Q113" s="2"/>
      <c r="R113" s="2"/>
      <c r="S113" s="2"/>
      <c r="T113" s="2"/>
      <c r="U113" s="2"/>
      <c r="V113" s="2"/>
      <c r="W113" s="2"/>
    </row>
    <row r="114" spans="1:23" ht="15" customHeight="1">
      <c r="A114" s="38"/>
      <c r="B114" s="5" t="s">
        <v>52</v>
      </c>
      <c r="C114" s="2">
        <v>1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>
        <f t="shared" si="1"/>
        <v>1</v>
      </c>
      <c r="Q114" s="2"/>
      <c r="R114" s="2"/>
      <c r="S114" s="2"/>
      <c r="T114" s="2"/>
      <c r="U114" s="2"/>
      <c r="V114" s="2"/>
      <c r="W114" s="2"/>
    </row>
    <row r="115" spans="1:23" ht="15" customHeight="1">
      <c r="A115" s="38"/>
      <c r="B115" s="5" t="s">
        <v>38</v>
      </c>
      <c r="C115" s="2">
        <v>1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>
        <f t="shared" si="1"/>
        <v>1</v>
      </c>
      <c r="Q115" s="2"/>
      <c r="R115" s="2"/>
      <c r="S115" s="2"/>
      <c r="T115" s="2"/>
      <c r="U115" s="2"/>
      <c r="V115" s="2"/>
      <c r="W115" s="2"/>
    </row>
    <row r="116" spans="1:23" ht="15" customHeight="1">
      <c r="A116" s="38"/>
      <c r="B116" s="5" t="s">
        <v>46</v>
      </c>
      <c r="C116" s="2"/>
      <c r="D116" s="2"/>
      <c r="E116" s="2"/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2"/>
      <c r="P116" s="2">
        <f t="shared" si="1"/>
        <v>2</v>
      </c>
      <c r="Q116" s="2"/>
      <c r="R116" s="2"/>
      <c r="S116" s="2"/>
      <c r="T116" s="2"/>
      <c r="U116" s="2"/>
      <c r="V116" s="2"/>
      <c r="W116" s="2"/>
    </row>
    <row r="117" spans="1:23" ht="15" customHeight="1">
      <c r="A117" s="38"/>
      <c r="B117" s="5" t="s">
        <v>34</v>
      </c>
      <c r="C117" s="2">
        <v>1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>
        <f t="shared" si="1"/>
        <v>1</v>
      </c>
      <c r="Q117" s="2"/>
      <c r="R117" s="2"/>
      <c r="S117" s="2"/>
      <c r="T117" s="2"/>
      <c r="U117" s="2"/>
      <c r="V117" s="2"/>
      <c r="W117" s="2"/>
    </row>
    <row r="118" spans="1:23" ht="15" customHeight="1">
      <c r="A118" s="38"/>
      <c r="B118" s="5" t="s">
        <v>89</v>
      </c>
      <c r="C118" s="2">
        <v>2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>
        <f t="shared" si="1"/>
        <v>2</v>
      </c>
      <c r="Q118" s="2"/>
      <c r="R118" s="2"/>
      <c r="S118" s="2"/>
      <c r="T118" s="2"/>
      <c r="U118" s="2"/>
      <c r="V118" s="2"/>
      <c r="W118" s="2"/>
    </row>
    <row r="119" spans="1:23" ht="15" customHeight="1">
      <c r="A119" s="38"/>
      <c r="B119" s="5" t="s">
        <v>82</v>
      </c>
      <c r="C119" s="2"/>
      <c r="D119" s="2">
        <v>1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>
        <f t="shared" si="1"/>
        <v>1</v>
      </c>
      <c r="Q119" s="2"/>
      <c r="R119" s="2"/>
      <c r="S119" s="2"/>
      <c r="T119" s="2"/>
      <c r="U119" s="2"/>
      <c r="V119" s="2"/>
      <c r="W119" s="2"/>
    </row>
    <row r="120" spans="1:23" ht="15" customHeight="1">
      <c r="A120" s="38"/>
      <c r="B120" s="5" t="s">
        <v>41</v>
      </c>
      <c r="C120" s="2"/>
      <c r="D120" s="2">
        <v>8</v>
      </c>
      <c r="E120" s="2">
        <v>5</v>
      </c>
      <c r="F120" s="2">
        <v>6</v>
      </c>
      <c r="G120" s="2">
        <v>1</v>
      </c>
      <c r="H120" s="2"/>
      <c r="I120" s="2"/>
      <c r="J120" s="2"/>
      <c r="K120" s="2"/>
      <c r="L120" s="2"/>
      <c r="M120" s="2"/>
      <c r="N120" s="2"/>
      <c r="O120" s="2"/>
      <c r="P120" s="2">
        <f t="shared" si="1"/>
        <v>20</v>
      </c>
      <c r="Q120" s="2"/>
      <c r="R120" s="2"/>
      <c r="S120" s="2"/>
      <c r="T120" s="2"/>
      <c r="U120" s="2"/>
      <c r="V120" s="2"/>
      <c r="W120" s="2"/>
    </row>
    <row r="121" spans="1:23" ht="15" customHeight="1">
      <c r="A121" s="38"/>
      <c r="B121" s="5" t="s">
        <v>40</v>
      </c>
      <c r="C121" s="2"/>
      <c r="D121" s="2"/>
      <c r="E121" s="2"/>
      <c r="F121" s="2">
        <v>3</v>
      </c>
      <c r="G121" s="2">
        <v>26</v>
      </c>
      <c r="H121" s="2">
        <v>27</v>
      </c>
      <c r="I121" s="2">
        <v>36</v>
      </c>
      <c r="J121" s="2">
        <v>36</v>
      </c>
      <c r="K121" s="2">
        <v>36</v>
      </c>
      <c r="L121" s="2">
        <v>30</v>
      </c>
      <c r="M121" s="2">
        <v>34</v>
      </c>
      <c r="N121" s="2">
        <v>36</v>
      </c>
      <c r="O121" s="2"/>
      <c r="P121" s="2">
        <f t="shared" si="1"/>
        <v>264</v>
      </c>
      <c r="Q121" s="2"/>
      <c r="R121" s="2"/>
      <c r="S121" s="2"/>
      <c r="T121" s="2"/>
      <c r="U121" s="2"/>
      <c r="V121" s="2"/>
      <c r="W121" s="2"/>
    </row>
    <row r="122" spans="1:23" ht="15" customHeight="1">
      <c r="A122" s="38"/>
      <c r="B122" s="5" t="s">
        <v>48</v>
      </c>
      <c r="C122" s="2"/>
      <c r="D122" s="2">
        <v>6</v>
      </c>
      <c r="E122" s="2">
        <v>2</v>
      </c>
      <c r="F122" s="2">
        <v>3</v>
      </c>
      <c r="G122" s="2"/>
      <c r="H122" s="2"/>
      <c r="I122" s="2"/>
      <c r="J122" s="2"/>
      <c r="K122" s="2"/>
      <c r="L122" s="2"/>
      <c r="M122" s="2"/>
      <c r="N122" s="2"/>
      <c r="O122" s="2"/>
      <c r="P122" s="2">
        <f t="shared" si="1"/>
        <v>11</v>
      </c>
      <c r="Q122" s="2"/>
      <c r="R122" s="2"/>
      <c r="S122" s="2"/>
      <c r="T122" s="2"/>
      <c r="U122" s="2"/>
      <c r="V122" s="2"/>
      <c r="W122" s="2"/>
    </row>
    <row r="123" spans="1:23" ht="15" customHeight="1">
      <c r="A123" s="38"/>
      <c r="B123" s="5" t="s">
        <v>44</v>
      </c>
      <c r="C123" s="2"/>
      <c r="D123" s="2">
        <v>1</v>
      </c>
      <c r="E123" s="2"/>
      <c r="F123" s="2"/>
      <c r="G123" s="2"/>
      <c r="H123" s="2">
        <v>2</v>
      </c>
      <c r="I123" s="2">
        <v>2</v>
      </c>
      <c r="J123" s="2">
        <v>2</v>
      </c>
      <c r="K123" s="2">
        <v>4</v>
      </c>
      <c r="L123" s="2">
        <v>2</v>
      </c>
      <c r="M123" s="2">
        <v>4</v>
      </c>
      <c r="N123" s="2">
        <v>4</v>
      </c>
      <c r="O123" s="2"/>
      <c r="P123" s="2">
        <f t="shared" si="1"/>
        <v>21</v>
      </c>
      <c r="Q123" s="2"/>
      <c r="R123" s="2"/>
      <c r="S123" s="2"/>
      <c r="T123" s="2"/>
      <c r="U123" s="2"/>
      <c r="V123" s="2"/>
      <c r="W123" s="2"/>
    </row>
    <row r="124" spans="1:23" ht="15" customHeight="1">
      <c r="A124" s="38"/>
      <c r="B124" s="5" t="s">
        <v>90</v>
      </c>
      <c r="C124" s="2"/>
      <c r="D124" s="2"/>
      <c r="E124" s="2">
        <v>1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>
        <f t="shared" si="1"/>
        <v>1</v>
      </c>
      <c r="Q124" s="2"/>
      <c r="R124" s="2"/>
      <c r="S124" s="2"/>
      <c r="T124" s="2"/>
      <c r="U124" s="2"/>
      <c r="V124" s="2"/>
      <c r="W124" s="2"/>
    </row>
    <row r="125" spans="1:23" ht="15" customHeight="1">
      <c r="A125" s="38"/>
      <c r="B125" s="5" t="s">
        <v>91</v>
      </c>
      <c r="C125" s="2"/>
      <c r="D125" s="2"/>
      <c r="E125" s="2"/>
      <c r="F125" s="2">
        <v>1</v>
      </c>
      <c r="G125" s="2"/>
      <c r="H125" s="2"/>
      <c r="I125" s="2"/>
      <c r="J125" s="2"/>
      <c r="K125" s="2"/>
      <c r="L125" s="2"/>
      <c r="M125" s="2"/>
      <c r="N125" s="2"/>
      <c r="O125" s="2"/>
      <c r="P125" s="2">
        <f t="shared" si="1"/>
        <v>1</v>
      </c>
      <c r="Q125" s="2"/>
      <c r="R125" s="2"/>
      <c r="S125" s="2"/>
      <c r="T125" s="2"/>
      <c r="U125" s="2"/>
      <c r="V125" s="2"/>
      <c r="W125" s="2"/>
    </row>
    <row r="126" spans="1:23" ht="15" customHeight="1">
      <c r="A126" s="39"/>
      <c r="B126" s="5" t="s">
        <v>92</v>
      </c>
      <c r="C126" s="2">
        <v>1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>
        <f t="shared" si="1"/>
        <v>1</v>
      </c>
      <c r="Q126" s="2"/>
      <c r="R126" s="2"/>
      <c r="S126" s="2"/>
      <c r="T126" s="2"/>
      <c r="U126" s="2"/>
      <c r="V126" s="2"/>
      <c r="W126" s="2"/>
    </row>
    <row r="127" spans="1:23" ht="15" customHeight="1">
      <c r="A127" s="43" t="s">
        <v>93</v>
      </c>
      <c r="B127" s="5" t="s">
        <v>22</v>
      </c>
      <c r="C127" s="2">
        <v>1</v>
      </c>
      <c r="D127" s="2">
        <v>1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>
        <f t="shared" si="1"/>
        <v>2</v>
      </c>
      <c r="Q127" s="2"/>
      <c r="R127" s="2"/>
      <c r="S127" s="2"/>
      <c r="T127" s="2"/>
      <c r="U127" s="2"/>
      <c r="V127" s="2"/>
      <c r="W127" s="2"/>
    </row>
    <row r="128" spans="1:23" ht="15" customHeight="1">
      <c r="A128" s="44"/>
      <c r="B128" s="5" t="s">
        <v>28</v>
      </c>
      <c r="C128" s="2">
        <v>3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>
        <f t="shared" si="1"/>
        <v>3</v>
      </c>
      <c r="Q128" s="2"/>
      <c r="R128" s="2"/>
      <c r="S128" s="2"/>
      <c r="T128" s="2"/>
      <c r="U128" s="2"/>
      <c r="V128" s="2"/>
      <c r="W128" s="2"/>
    </row>
    <row r="129" spans="1:23" ht="15" customHeight="1">
      <c r="A129" s="44"/>
      <c r="B129" s="5" t="s">
        <v>94</v>
      </c>
      <c r="C129" s="2">
        <v>1</v>
      </c>
      <c r="D129" s="2">
        <v>1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>
        <f t="shared" si="1"/>
        <v>2</v>
      </c>
      <c r="Q129" s="2"/>
      <c r="R129" s="2"/>
      <c r="S129" s="2"/>
      <c r="T129" s="2"/>
      <c r="U129" s="2"/>
      <c r="V129" s="2"/>
      <c r="W129" s="2"/>
    </row>
    <row r="130" spans="1:23" ht="15" customHeight="1">
      <c r="A130" s="44"/>
      <c r="B130" s="5" t="s">
        <v>95</v>
      </c>
      <c r="C130" s="2">
        <v>1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>
        <f t="shared" si="1"/>
        <v>1</v>
      </c>
      <c r="Q130" s="2"/>
      <c r="R130" s="2"/>
      <c r="S130" s="2"/>
      <c r="T130" s="2"/>
      <c r="U130" s="2"/>
      <c r="V130" s="2"/>
      <c r="W130" s="2"/>
    </row>
    <row r="131" spans="1:23" ht="15" customHeight="1">
      <c r="A131" s="44"/>
      <c r="B131" s="5" t="s">
        <v>33</v>
      </c>
      <c r="C131" s="2">
        <v>1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>
        <f t="shared" si="1"/>
        <v>1</v>
      </c>
      <c r="Q131" s="2"/>
      <c r="R131" s="2"/>
      <c r="S131" s="2"/>
      <c r="T131" s="2"/>
      <c r="U131" s="2"/>
      <c r="V131" s="2"/>
      <c r="W131" s="2"/>
    </row>
    <row r="132" spans="1:23" ht="15" customHeight="1">
      <c r="A132" s="44"/>
      <c r="B132" s="5" t="s">
        <v>33</v>
      </c>
      <c r="C132" s="2">
        <v>1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>
        <f t="shared" ref="P132:P202" si="2">SUM(C132:O132)</f>
        <v>1</v>
      </c>
      <c r="Q132" s="2"/>
      <c r="R132" s="2"/>
      <c r="S132" s="2"/>
      <c r="T132" s="2"/>
      <c r="U132" s="2"/>
      <c r="V132" s="2"/>
      <c r="W132" s="2"/>
    </row>
    <row r="133" spans="1:23" ht="15" customHeight="1">
      <c r="A133" s="44"/>
      <c r="B133" s="5" t="s">
        <v>73</v>
      </c>
      <c r="C133" s="2">
        <v>2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>
        <f t="shared" si="2"/>
        <v>2</v>
      </c>
      <c r="Q133" s="2"/>
      <c r="R133" s="2"/>
      <c r="S133" s="2"/>
      <c r="T133" s="2"/>
      <c r="U133" s="2"/>
      <c r="V133" s="2"/>
      <c r="W133" s="2"/>
    </row>
    <row r="134" spans="1:23" ht="15" customHeight="1">
      <c r="A134" s="44"/>
      <c r="B134" s="5" t="s">
        <v>79</v>
      </c>
      <c r="C134" s="2">
        <v>1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>
        <f t="shared" si="2"/>
        <v>1</v>
      </c>
      <c r="Q134" s="2"/>
      <c r="R134" s="2"/>
      <c r="S134" s="2"/>
      <c r="T134" s="2"/>
      <c r="U134" s="2"/>
      <c r="V134" s="2"/>
      <c r="W134" s="2"/>
    </row>
    <row r="135" spans="1:23" ht="15" customHeight="1">
      <c r="A135" s="44"/>
      <c r="B135" s="5" t="s">
        <v>36</v>
      </c>
      <c r="C135" s="2">
        <v>1</v>
      </c>
      <c r="D135" s="2">
        <v>1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>
        <f t="shared" si="2"/>
        <v>2</v>
      </c>
      <c r="Q135" s="2"/>
      <c r="R135" s="2"/>
      <c r="S135" s="2"/>
      <c r="T135" s="2"/>
      <c r="U135" s="2"/>
      <c r="V135" s="2"/>
      <c r="W135" s="2"/>
    </row>
    <row r="136" spans="1:23" ht="14.25" customHeight="1">
      <c r="A136" s="44"/>
      <c r="B136" s="5" t="s">
        <v>80</v>
      </c>
      <c r="C136" s="2">
        <v>4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>
        <f t="shared" si="2"/>
        <v>4</v>
      </c>
      <c r="Q136" s="2"/>
      <c r="R136" s="2"/>
      <c r="S136" s="2"/>
      <c r="T136" s="2"/>
      <c r="U136" s="2"/>
      <c r="V136" s="2"/>
      <c r="W136" s="2"/>
    </row>
    <row r="137" spans="1:23" ht="15" customHeight="1">
      <c r="A137" s="44"/>
      <c r="B137" s="5" t="s">
        <v>96</v>
      </c>
      <c r="C137" s="2">
        <v>1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>
        <f t="shared" si="2"/>
        <v>1</v>
      </c>
      <c r="Q137" s="2"/>
      <c r="R137" s="2"/>
      <c r="S137" s="2"/>
      <c r="T137" s="2"/>
      <c r="U137" s="2"/>
      <c r="V137" s="2"/>
      <c r="W137" s="2"/>
    </row>
    <row r="138" spans="1:23" ht="15" customHeight="1">
      <c r="A138" s="44"/>
      <c r="B138" s="5" t="s">
        <v>94</v>
      </c>
      <c r="C138" s="2">
        <v>1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>
        <f t="shared" si="2"/>
        <v>1</v>
      </c>
      <c r="Q138" s="2"/>
      <c r="R138" s="2"/>
      <c r="S138" s="2"/>
      <c r="T138" s="2"/>
      <c r="U138" s="2"/>
      <c r="V138" s="2"/>
      <c r="W138" s="2"/>
    </row>
    <row r="139" spans="1:23" ht="15" customHeight="1">
      <c r="A139" s="44"/>
      <c r="B139" s="5" t="s">
        <v>28</v>
      </c>
      <c r="C139" s="2">
        <v>1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>
        <f t="shared" si="2"/>
        <v>1</v>
      </c>
      <c r="Q139" s="2"/>
      <c r="R139" s="2"/>
      <c r="S139" s="2"/>
      <c r="T139" s="2"/>
      <c r="U139" s="2"/>
      <c r="V139" s="2"/>
      <c r="W139" s="2"/>
    </row>
    <row r="140" spans="1:23" ht="15" customHeight="1">
      <c r="A140" s="44"/>
      <c r="B140" s="5" t="s">
        <v>27</v>
      </c>
      <c r="C140" s="2"/>
      <c r="D140" s="2"/>
      <c r="E140" s="2"/>
      <c r="F140" s="2">
        <v>1</v>
      </c>
      <c r="G140" s="2"/>
      <c r="H140" s="2"/>
      <c r="I140" s="2"/>
      <c r="J140" s="2"/>
      <c r="K140" s="2"/>
      <c r="L140" s="2"/>
      <c r="M140" s="2"/>
      <c r="N140" s="2"/>
      <c r="O140" s="2"/>
      <c r="P140" s="2">
        <f t="shared" si="2"/>
        <v>1</v>
      </c>
      <c r="Q140" s="2"/>
      <c r="R140" s="2"/>
      <c r="S140" s="2"/>
      <c r="T140" s="2"/>
      <c r="U140" s="2"/>
      <c r="V140" s="2"/>
      <c r="W140" s="2"/>
    </row>
    <row r="141" spans="1:23" ht="15" customHeight="1">
      <c r="A141" s="44"/>
      <c r="B141" s="5" t="s">
        <v>94</v>
      </c>
      <c r="C141" s="2">
        <v>1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>
        <f t="shared" si="2"/>
        <v>1</v>
      </c>
      <c r="Q141" s="2"/>
      <c r="R141" s="2"/>
      <c r="S141" s="2"/>
      <c r="T141" s="2"/>
      <c r="U141" s="2"/>
      <c r="V141" s="2"/>
      <c r="W141" s="2"/>
    </row>
    <row r="142" spans="1:23" ht="15" customHeight="1">
      <c r="A142" s="44"/>
      <c r="B142" s="5" t="s">
        <v>64</v>
      </c>
      <c r="C142" s="2"/>
      <c r="D142" s="2">
        <v>1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>
        <f t="shared" si="2"/>
        <v>1</v>
      </c>
      <c r="Q142" s="2"/>
      <c r="R142" s="2"/>
      <c r="S142" s="2"/>
      <c r="T142" s="2"/>
      <c r="U142" s="2"/>
      <c r="V142" s="2"/>
      <c r="W142" s="2"/>
    </row>
    <row r="143" spans="1:23" ht="15" customHeight="1">
      <c r="A143" s="44"/>
      <c r="B143" s="5" t="s">
        <v>45</v>
      </c>
      <c r="C143" s="2"/>
      <c r="D143" s="2"/>
      <c r="E143" s="2">
        <v>1</v>
      </c>
      <c r="F143" s="2"/>
      <c r="G143" s="2">
        <v>2</v>
      </c>
      <c r="H143" s="2">
        <v>2</v>
      </c>
      <c r="I143" s="2">
        <v>2</v>
      </c>
      <c r="J143" s="2">
        <v>2</v>
      </c>
      <c r="K143" s="2">
        <v>2</v>
      </c>
      <c r="L143" s="2">
        <v>2</v>
      </c>
      <c r="M143" s="2">
        <v>2</v>
      </c>
      <c r="N143" s="2">
        <v>2</v>
      </c>
      <c r="O143" s="2"/>
      <c r="P143" s="2">
        <f t="shared" si="2"/>
        <v>17</v>
      </c>
      <c r="Q143" s="2"/>
      <c r="R143" s="2"/>
      <c r="S143" s="2"/>
      <c r="T143" s="2"/>
      <c r="U143" s="2"/>
      <c r="V143" s="2"/>
      <c r="W143" s="2"/>
    </row>
    <row r="144" spans="1:23" ht="15" customHeight="1">
      <c r="A144" s="45"/>
      <c r="B144" s="5" t="s">
        <v>36</v>
      </c>
      <c r="C144" s="2">
        <v>3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>
        <f t="shared" si="2"/>
        <v>3</v>
      </c>
      <c r="Q144" s="2"/>
      <c r="R144" s="2"/>
      <c r="S144" s="2"/>
      <c r="T144" s="2"/>
      <c r="U144" s="2"/>
      <c r="V144" s="2"/>
      <c r="W144" s="2"/>
    </row>
    <row r="145" spans="1:23" ht="15" customHeight="1">
      <c r="A145" s="40" t="s">
        <v>97</v>
      </c>
      <c r="B145" s="5" t="s">
        <v>98</v>
      </c>
      <c r="C145" s="2">
        <v>1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>
        <f t="shared" si="2"/>
        <v>1</v>
      </c>
      <c r="Q145" s="2"/>
      <c r="R145" s="2"/>
      <c r="S145" s="2"/>
      <c r="T145" s="2"/>
      <c r="U145" s="2"/>
      <c r="V145" s="2"/>
      <c r="W145" s="2"/>
    </row>
    <row r="146" spans="1:23" ht="15" customHeight="1">
      <c r="A146" s="38"/>
      <c r="B146" s="5" t="s">
        <v>99</v>
      </c>
      <c r="C146" s="2">
        <v>1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>
        <f t="shared" si="2"/>
        <v>1</v>
      </c>
      <c r="Q146" s="2"/>
      <c r="R146" s="2"/>
      <c r="S146" s="2"/>
      <c r="T146" s="2"/>
      <c r="U146" s="2"/>
      <c r="V146" s="2"/>
      <c r="W146" s="2"/>
    </row>
    <row r="147" spans="1:23" ht="15" customHeight="1">
      <c r="A147" s="38"/>
      <c r="B147" s="5" t="s">
        <v>100</v>
      </c>
      <c r="C147" s="2">
        <v>1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>
        <f t="shared" si="2"/>
        <v>1</v>
      </c>
      <c r="Q147" s="2"/>
      <c r="R147" s="2"/>
      <c r="S147" s="2"/>
      <c r="T147" s="2"/>
      <c r="U147" s="2"/>
      <c r="V147" s="2"/>
      <c r="W147" s="2"/>
    </row>
    <row r="148" spans="1:23" ht="15" customHeight="1">
      <c r="A148" s="38"/>
      <c r="B148" s="5" t="s">
        <v>101</v>
      </c>
      <c r="C148" s="2">
        <v>1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>
        <f t="shared" si="2"/>
        <v>1</v>
      </c>
      <c r="Q148" s="2"/>
      <c r="R148" s="2"/>
      <c r="S148" s="2"/>
      <c r="T148" s="2"/>
      <c r="U148" s="2"/>
      <c r="V148" s="2"/>
      <c r="W148" s="2"/>
    </row>
    <row r="149" spans="1:23" ht="15" customHeight="1">
      <c r="A149" s="38"/>
      <c r="B149" s="5" t="s">
        <v>102</v>
      </c>
      <c r="C149" s="2">
        <v>1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>
        <f t="shared" si="2"/>
        <v>1</v>
      </c>
      <c r="Q149" s="2"/>
      <c r="R149" s="2"/>
      <c r="S149" s="2"/>
      <c r="T149" s="2"/>
      <c r="U149" s="2"/>
      <c r="V149" s="2"/>
      <c r="W149" s="2"/>
    </row>
    <row r="150" spans="1:23" ht="15" customHeight="1">
      <c r="A150" s="39"/>
      <c r="B150" s="5" t="s">
        <v>103</v>
      </c>
      <c r="C150" s="2">
        <v>1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>
        <f t="shared" si="2"/>
        <v>1</v>
      </c>
      <c r="Q150" s="2"/>
      <c r="R150" s="2"/>
      <c r="S150" s="2"/>
      <c r="T150" s="2"/>
      <c r="U150" s="2"/>
      <c r="V150" s="2"/>
      <c r="W150" s="2"/>
    </row>
    <row r="151" spans="1:23" ht="15" customHeight="1">
      <c r="A151" s="40" t="s">
        <v>104</v>
      </c>
      <c r="B151" s="5" t="s">
        <v>32</v>
      </c>
      <c r="C151" s="2">
        <v>1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>
        <v>1</v>
      </c>
      <c r="P151" s="2">
        <f t="shared" si="2"/>
        <v>2</v>
      </c>
      <c r="Q151" s="2"/>
      <c r="R151" s="2"/>
      <c r="S151" s="2"/>
      <c r="T151" s="2"/>
      <c r="U151" s="2"/>
      <c r="V151" s="2"/>
      <c r="W151" s="2"/>
    </row>
    <row r="152" spans="1:23" ht="15" customHeight="1">
      <c r="A152" s="38"/>
      <c r="B152" s="5" t="s">
        <v>23</v>
      </c>
      <c r="C152" s="2">
        <v>6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>
        <f t="shared" si="2"/>
        <v>6</v>
      </c>
      <c r="Q152" s="2"/>
      <c r="R152" s="2"/>
      <c r="S152" s="2"/>
      <c r="T152" s="2"/>
      <c r="U152" s="2"/>
      <c r="V152" s="2"/>
      <c r="W152" s="2"/>
    </row>
    <row r="153" spans="1:23" ht="15" customHeight="1">
      <c r="A153" s="38"/>
      <c r="B153" s="5" t="s">
        <v>89</v>
      </c>
      <c r="C153" s="2">
        <v>2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>
        <f t="shared" si="2"/>
        <v>2</v>
      </c>
      <c r="Q153" s="2"/>
      <c r="R153" s="2"/>
      <c r="S153" s="2"/>
      <c r="T153" s="2"/>
      <c r="U153" s="2"/>
      <c r="V153" s="2"/>
      <c r="W153" s="2"/>
    </row>
    <row r="154" spans="1:23" ht="15" customHeight="1">
      <c r="A154" s="38"/>
      <c r="B154" s="5" t="s">
        <v>24</v>
      </c>
      <c r="C154" s="2"/>
      <c r="D154" s="2">
        <v>6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>
        <f t="shared" si="2"/>
        <v>6</v>
      </c>
      <c r="Q154" s="2"/>
      <c r="R154" s="2"/>
      <c r="S154" s="2"/>
      <c r="T154" s="2"/>
      <c r="U154" s="2"/>
      <c r="V154" s="2"/>
      <c r="W154" s="2"/>
    </row>
    <row r="155" spans="1:23" ht="15" customHeight="1">
      <c r="A155" s="38"/>
      <c r="B155" s="5" t="s">
        <v>105</v>
      </c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>
        <v>15</v>
      </c>
      <c r="P155" s="2">
        <f t="shared" si="2"/>
        <v>15</v>
      </c>
      <c r="Q155" s="2"/>
      <c r="R155" s="2"/>
      <c r="S155" s="2"/>
      <c r="T155" s="2"/>
      <c r="U155" s="2"/>
      <c r="V155" s="2"/>
      <c r="W155" s="2"/>
    </row>
    <row r="156" spans="1:23" ht="15" customHeight="1">
      <c r="A156" s="38"/>
      <c r="B156" s="5" t="s">
        <v>106</v>
      </c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>
        <v>3</v>
      </c>
      <c r="P156" s="2">
        <f t="shared" si="2"/>
        <v>3</v>
      </c>
      <c r="Q156" s="2"/>
      <c r="R156" s="2"/>
      <c r="S156" s="2"/>
      <c r="T156" s="2"/>
      <c r="U156" s="2"/>
      <c r="V156" s="2"/>
      <c r="W156" s="2"/>
    </row>
    <row r="157" spans="1:23" ht="15" customHeight="1">
      <c r="A157" s="38"/>
      <c r="B157" s="5" t="s">
        <v>107</v>
      </c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>
        <v>2</v>
      </c>
      <c r="P157" s="2">
        <f t="shared" si="2"/>
        <v>2</v>
      </c>
      <c r="Q157" s="2"/>
      <c r="R157" s="2"/>
      <c r="S157" s="2"/>
      <c r="T157" s="2"/>
      <c r="U157" s="2"/>
      <c r="V157" s="2"/>
      <c r="W157" s="2"/>
    </row>
    <row r="158" spans="1:23" ht="15" customHeight="1">
      <c r="A158" s="38"/>
      <c r="B158" s="5" t="s">
        <v>108</v>
      </c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>
        <v>2</v>
      </c>
      <c r="P158" s="2">
        <f t="shared" si="2"/>
        <v>2</v>
      </c>
      <c r="Q158" s="2"/>
      <c r="R158" s="2"/>
      <c r="S158" s="2"/>
      <c r="T158" s="2"/>
      <c r="U158" s="2"/>
      <c r="V158" s="2"/>
      <c r="W158" s="2"/>
    </row>
    <row r="159" spans="1:23" ht="15" customHeight="1">
      <c r="A159" s="38"/>
      <c r="B159" s="5" t="s">
        <v>33</v>
      </c>
      <c r="C159" s="2">
        <v>2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>
        <f t="shared" si="2"/>
        <v>2</v>
      </c>
      <c r="Q159" s="2"/>
      <c r="R159" s="2"/>
      <c r="S159" s="2"/>
      <c r="T159" s="2"/>
      <c r="U159" s="2"/>
      <c r="V159" s="2"/>
      <c r="W159" s="2"/>
    </row>
    <row r="160" spans="1:23" ht="15" customHeight="1">
      <c r="A160" s="38"/>
      <c r="B160" s="5" t="s">
        <v>46</v>
      </c>
      <c r="C160" s="2"/>
      <c r="D160" s="2">
        <v>3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>
        <f t="shared" si="2"/>
        <v>3</v>
      </c>
      <c r="Q160" s="2"/>
      <c r="R160" s="2"/>
      <c r="S160" s="2"/>
      <c r="T160" s="2"/>
      <c r="U160" s="2"/>
      <c r="V160" s="2"/>
      <c r="W160" s="2"/>
    </row>
    <row r="161" spans="1:23" ht="15" customHeight="1">
      <c r="A161" s="38"/>
      <c r="B161" s="5" t="s">
        <v>45</v>
      </c>
      <c r="C161" s="2"/>
      <c r="D161" s="2"/>
      <c r="E161" s="2"/>
      <c r="F161" s="2">
        <v>4</v>
      </c>
      <c r="G161" s="2">
        <v>8</v>
      </c>
      <c r="H161" s="2">
        <v>4</v>
      </c>
      <c r="I161" s="2">
        <v>6</v>
      </c>
      <c r="J161" s="2">
        <v>8</v>
      </c>
      <c r="K161" s="2">
        <v>8</v>
      </c>
      <c r="L161" s="2">
        <v>8</v>
      </c>
      <c r="M161" s="2">
        <v>8</v>
      </c>
      <c r="N161" s="2">
        <v>8</v>
      </c>
      <c r="O161" s="2"/>
      <c r="P161" s="2">
        <f t="shared" si="2"/>
        <v>62</v>
      </c>
      <c r="Q161" s="11"/>
      <c r="R161" s="2"/>
      <c r="S161" s="2"/>
      <c r="T161" s="2"/>
      <c r="U161" s="2"/>
      <c r="V161" s="2"/>
      <c r="W161" s="2"/>
    </row>
    <row r="162" spans="1:23" ht="15" customHeight="1">
      <c r="A162" s="38"/>
      <c r="B162" s="5" t="s">
        <v>91</v>
      </c>
      <c r="C162" s="2"/>
      <c r="D162" s="2"/>
      <c r="E162" s="2"/>
      <c r="F162" s="2">
        <v>4</v>
      </c>
      <c r="G162" s="2"/>
      <c r="H162" s="2"/>
      <c r="I162" s="2"/>
      <c r="J162" s="2"/>
      <c r="K162" s="2"/>
      <c r="L162" s="2"/>
      <c r="M162" s="2"/>
      <c r="N162" s="2"/>
      <c r="O162" s="2"/>
      <c r="P162" s="2">
        <f t="shared" si="2"/>
        <v>4</v>
      </c>
      <c r="Q162" s="11"/>
      <c r="R162" s="2"/>
      <c r="S162" s="2"/>
      <c r="T162" s="2"/>
      <c r="U162" s="2"/>
      <c r="V162" s="2"/>
      <c r="W162" s="2"/>
    </row>
    <row r="163" spans="1:23" ht="15" customHeight="1">
      <c r="A163" s="39"/>
      <c r="B163" s="5" t="s">
        <v>34</v>
      </c>
      <c r="C163" s="2">
        <v>4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>
        <f t="shared" si="2"/>
        <v>4</v>
      </c>
      <c r="Q163" s="11"/>
      <c r="R163" s="2"/>
      <c r="S163" s="2"/>
      <c r="T163" s="2"/>
      <c r="U163" s="2"/>
      <c r="V163" s="2"/>
      <c r="W163" s="2"/>
    </row>
    <row r="164" spans="1:23" ht="15" customHeight="1">
      <c r="A164" s="48" t="s">
        <v>109</v>
      </c>
      <c r="B164" s="5" t="s">
        <v>92</v>
      </c>
      <c r="C164" s="2">
        <v>1</v>
      </c>
      <c r="D164" s="2">
        <v>1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>
        <f t="shared" si="2"/>
        <v>2</v>
      </c>
      <c r="Q164" s="2"/>
      <c r="R164" s="2"/>
      <c r="S164" s="2"/>
      <c r="T164" s="2"/>
      <c r="U164" s="2"/>
      <c r="V164" s="2"/>
      <c r="W164" s="2"/>
    </row>
    <row r="165" spans="1:23" ht="15" customHeight="1">
      <c r="A165" s="49"/>
      <c r="B165" s="5" t="s">
        <v>23</v>
      </c>
      <c r="C165" s="2">
        <v>1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>
        <f t="shared" si="2"/>
        <v>1</v>
      </c>
      <c r="Q165" s="2"/>
      <c r="R165" s="2"/>
      <c r="S165" s="2"/>
      <c r="T165" s="2"/>
      <c r="U165" s="2"/>
      <c r="V165" s="2"/>
      <c r="W165" s="2"/>
    </row>
    <row r="166" spans="1:23" ht="15" customHeight="1">
      <c r="A166" s="49"/>
      <c r="B166" s="5" t="s">
        <v>110</v>
      </c>
      <c r="C166" s="2"/>
      <c r="D166" s="2">
        <v>1</v>
      </c>
      <c r="E166" s="2">
        <v>1</v>
      </c>
      <c r="F166" s="2">
        <v>1</v>
      </c>
      <c r="G166" s="2"/>
      <c r="H166" s="2"/>
      <c r="I166" s="2"/>
      <c r="J166" s="2"/>
      <c r="K166" s="2"/>
      <c r="L166" s="2"/>
      <c r="M166" s="2"/>
      <c r="N166" s="2"/>
      <c r="O166" s="2"/>
      <c r="P166" s="2">
        <f t="shared" si="2"/>
        <v>3</v>
      </c>
      <c r="Q166" s="2"/>
      <c r="R166" s="2"/>
      <c r="S166" s="2"/>
      <c r="T166" s="2"/>
      <c r="U166" s="2"/>
      <c r="V166" s="2"/>
      <c r="W166" s="2"/>
    </row>
    <row r="167" spans="1:23" ht="15" customHeight="1">
      <c r="A167" s="49"/>
      <c r="B167" s="5" t="s">
        <v>32</v>
      </c>
      <c r="C167" s="2"/>
      <c r="D167" s="2">
        <v>1</v>
      </c>
      <c r="E167" s="2">
        <v>2</v>
      </c>
      <c r="F167" s="2"/>
      <c r="G167" s="2"/>
      <c r="H167" s="2"/>
      <c r="I167" s="2"/>
      <c r="J167" s="2"/>
      <c r="K167" s="2"/>
      <c r="L167" s="2"/>
      <c r="M167" s="2"/>
      <c r="N167" s="2"/>
      <c r="O167" s="2">
        <v>1</v>
      </c>
      <c r="P167" s="2">
        <f t="shared" si="2"/>
        <v>4</v>
      </c>
      <c r="Q167" s="2"/>
      <c r="R167" s="2"/>
      <c r="S167" s="2"/>
      <c r="T167" s="2"/>
      <c r="U167" s="2"/>
      <c r="V167" s="2"/>
      <c r="W167" s="2"/>
    </row>
    <row r="168" spans="1:23" ht="15" customHeight="1">
      <c r="A168" s="49"/>
      <c r="B168" s="5" t="s">
        <v>111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>
        <v>2</v>
      </c>
      <c r="P168" s="2">
        <f t="shared" si="2"/>
        <v>2</v>
      </c>
      <c r="Q168" s="2"/>
      <c r="R168" s="2"/>
      <c r="S168" s="2"/>
      <c r="T168" s="2"/>
      <c r="U168" s="2"/>
      <c r="V168" s="2"/>
      <c r="W168" s="2"/>
    </row>
    <row r="169" spans="1:23" ht="15" customHeight="1">
      <c r="A169" s="49"/>
      <c r="B169" s="5" t="s">
        <v>106</v>
      </c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>
        <v>1</v>
      </c>
      <c r="P169" s="2">
        <f t="shared" si="2"/>
        <v>1</v>
      </c>
      <c r="Q169" s="2"/>
      <c r="R169" s="2"/>
      <c r="S169" s="2"/>
      <c r="T169" s="2"/>
      <c r="U169" s="2"/>
      <c r="V169" s="2"/>
      <c r="W169" s="2"/>
    </row>
    <row r="170" spans="1:23" ht="15" customHeight="1">
      <c r="A170" s="49"/>
      <c r="B170" s="5" t="s">
        <v>112</v>
      </c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>
        <v>1</v>
      </c>
      <c r="P170" s="2">
        <f t="shared" si="2"/>
        <v>1</v>
      </c>
      <c r="Q170" s="2"/>
      <c r="R170" s="2"/>
      <c r="S170" s="2"/>
      <c r="T170" s="2"/>
      <c r="U170" s="2"/>
      <c r="V170" s="2"/>
      <c r="W170" s="2"/>
    </row>
    <row r="171" spans="1:23" ht="15" customHeight="1">
      <c r="A171" s="49"/>
      <c r="B171" s="5" t="s">
        <v>33</v>
      </c>
      <c r="C171" s="2">
        <v>2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>
        <f t="shared" si="2"/>
        <v>2</v>
      </c>
      <c r="Q171" s="2"/>
      <c r="R171" s="2"/>
      <c r="S171" s="2"/>
      <c r="T171" s="2"/>
      <c r="U171" s="2"/>
      <c r="V171" s="2"/>
      <c r="W171" s="2"/>
    </row>
    <row r="172" spans="1:23" ht="15" customHeight="1">
      <c r="A172" s="49"/>
      <c r="B172" s="5" t="s">
        <v>113</v>
      </c>
      <c r="C172" s="2"/>
      <c r="D172" s="2"/>
      <c r="E172" s="2"/>
      <c r="F172" s="2">
        <v>1</v>
      </c>
      <c r="G172" s="2"/>
      <c r="H172" s="2"/>
      <c r="I172" s="2"/>
      <c r="J172" s="2"/>
      <c r="K172" s="2"/>
      <c r="L172" s="2"/>
      <c r="M172" s="2"/>
      <c r="N172" s="2"/>
      <c r="O172" s="2"/>
      <c r="P172" s="2">
        <f t="shared" si="2"/>
        <v>1</v>
      </c>
      <c r="Q172" s="2"/>
      <c r="R172" s="2"/>
      <c r="S172" s="2"/>
      <c r="T172" s="2"/>
      <c r="U172" s="2"/>
      <c r="V172" s="2"/>
      <c r="W172" s="2"/>
    </row>
    <row r="173" spans="1:23" ht="15" customHeight="1">
      <c r="A173" s="49"/>
      <c r="B173" s="5" t="s">
        <v>66</v>
      </c>
      <c r="C173" s="2"/>
      <c r="D173" s="2"/>
      <c r="E173" s="2"/>
      <c r="F173" s="2">
        <v>1</v>
      </c>
      <c r="G173" s="2"/>
      <c r="H173" s="2"/>
      <c r="I173" s="2"/>
      <c r="J173" s="2"/>
      <c r="K173" s="2"/>
      <c r="L173" s="2"/>
      <c r="M173" s="2"/>
      <c r="N173" s="2"/>
      <c r="O173" s="2"/>
      <c r="P173" s="2">
        <f t="shared" si="2"/>
        <v>1</v>
      </c>
      <c r="Q173" s="2"/>
      <c r="R173" s="2"/>
      <c r="S173" s="2"/>
      <c r="T173" s="2"/>
      <c r="U173" s="2"/>
      <c r="V173" s="2"/>
      <c r="W173" s="2"/>
    </row>
    <row r="174" spans="1:23" ht="15" customHeight="1">
      <c r="A174" s="49"/>
      <c r="B174" s="5" t="s">
        <v>28</v>
      </c>
      <c r="C174" s="2"/>
      <c r="D174" s="2"/>
      <c r="E174" s="2"/>
      <c r="F174" s="2"/>
      <c r="G174" s="2">
        <v>2</v>
      </c>
      <c r="H174" s="2">
        <v>1</v>
      </c>
      <c r="I174" s="2">
        <v>1</v>
      </c>
      <c r="J174" s="2">
        <v>1</v>
      </c>
      <c r="K174" s="2">
        <v>2</v>
      </c>
      <c r="L174" s="2">
        <v>1</v>
      </c>
      <c r="M174" s="2">
        <v>1</v>
      </c>
      <c r="N174" s="2">
        <v>1</v>
      </c>
      <c r="O174" s="2"/>
      <c r="P174" s="2">
        <f t="shared" si="2"/>
        <v>10</v>
      </c>
      <c r="Q174" s="2"/>
      <c r="R174" s="2"/>
      <c r="S174" s="2"/>
      <c r="T174" s="2"/>
      <c r="U174" s="2"/>
      <c r="V174" s="2"/>
      <c r="W174" s="2"/>
    </row>
    <row r="175" spans="1:23" ht="15" customHeight="1">
      <c r="A175" s="49"/>
      <c r="B175" s="5" t="s">
        <v>94</v>
      </c>
      <c r="C175" s="2"/>
      <c r="D175" s="2"/>
      <c r="E175" s="2"/>
      <c r="F175" s="2"/>
      <c r="G175" s="2">
        <v>2</v>
      </c>
      <c r="H175" s="2">
        <v>2</v>
      </c>
      <c r="I175" s="2">
        <v>2</v>
      </c>
      <c r="J175" s="2">
        <v>2</v>
      </c>
      <c r="K175" s="2">
        <v>2</v>
      </c>
      <c r="L175" s="2">
        <v>2</v>
      </c>
      <c r="M175" s="2">
        <v>2</v>
      </c>
      <c r="N175" s="2">
        <v>2</v>
      </c>
      <c r="O175" s="2"/>
      <c r="P175" s="2">
        <f t="shared" si="2"/>
        <v>16</v>
      </c>
      <c r="Q175" s="2"/>
      <c r="R175" s="2"/>
      <c r="S175" s="2"/>
      <c r="T175" s="2"/>
      <c r="U175" s="2"/>
      <c r="V175" s="2"/>
      <c r="W175" s="2"/>
    </row>
    <row r="176" spans="1:23" ht="15" customHeight="1">
      <c r="A176" s="50"/>
      <c r="B176" s="5" t="s">
        <v>89</v>
      </c>
      <c r="C176" s="2">
        <v>2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>
        <f t="shared" si="2"/>
        <v>2</v>
      </c>
      <c r="Q176" s="2"/>
      <c r="R176" s="2"/>
      <c r="S176" s="2"/>
      <c r="T176" s="2"/>
      <c r="U176" s="2"/>
      <c r="V176" s="2"/>
      <c r="W176" s="2"/>
    </row>
    <row r="177" spans="1:23" ht="15" customHeight="1">
      <c r="A177" s="43" t="s">
        <v>114</v>
      </c>
      <c r="B177" s="5" t="s">
        <v>53</v>
      </c>
      <c r="C177" s="2">
        <v>1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>
        <f t="shared" si="2"/>
        <v>1</v>
      </c>
      <c r="Q177" s="2"/>
      <c r="R177" s="2"/>
      <c r="S177" s="2"/>
      <c r="T177" s="2"/>
      <c r="U177" s="2"/>
      <c r="V177" s="2"/>
      <c r="W177" s="2"/>
    </row>
    <row r="178" spans="1:23" ht="15" customHeight="1">
      <c r="A178" s="44"/>
      <c r="B178" s="5" t="s">
        <v>63</v>
      </c>
      <c r="C178" s="2">
        <v>2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>
        <f t="shared" si="2"/>
        <v>2</v>
      </c>
      <c r="Q178" s="2"/>
      <c r="R178" s="2"/>
      <c r="S178" s="2"/>
      <c r="T178" s="2"/>
      <c r="U178" s="2"/>
      <c r="V178" s="2"/>
      <c r="W178" s="2"/>
    </row>
    <row r="179" spans="1:23" ht="15" customHeight="1">
      <c r="A179" s="44"/>
      <c r="B179" s="5" t="s">
        <v>53</v>
      </c>
      <c r="C179" s="2">
        <v>1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>
        <f t="shared" si="2"/>
        <v>1</v>
      </c>
      <c r="Q179" s="2"/>
      <c r="R179" s="2"/>
      <c r="S179" s="2"/>
      <c r="T179" s="2"/>
      <c r="U179" s="2"/>
      <c r="V179" s="2"/>
      <c r="W179" s="2"/>
    </row>
    <row r="180" spans="1:23" ht="15" customHeight="1">
      <c r="A180" s="44"/>
      <c r="B180" s="5" t="s">
        <v>63</v>
      </c>
      <c r="C180" s="2">
        <v>1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>
        <f t="shared" si="2"/>
        <v>1</v>
      </c>
      <c r="Q180" s="2"/>
      <c r="R180" s="2"/>
      <c r="S180" s="2"/>
      <c r="T180" s="2"/>
      <c r="U180" s="2"/>
      <c r="V180" s="2"/>
      <c r="W180" s="2"/>
    </row>
    <row r="181" spans="1:23" ht="15" customHeight="1">
      <c r="A181" s="44"/>
      <c r="B181" s="5" t="s">
        <v>52</v>
      </c>
      <c r="C181" s="2">
        <v>1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>
        <f t="shared" si="2"/>
        <v>1</v>
      </c>
      <c r="Q181" s="2"/>
      <c r="R181" s="2"/>
      <c r="S181" s="2"/>
      <c r="T181" s="2"/>
      <c r="U181" s="2"/>
      <c r="V181" s="2"/>
      <c r="W181" s="2"/>
    </row>
    <row r="182" spans="1:23" ht="15" customHeight="1">
      <c r="A182" s="44"/>
      <c r="B182" s="5" t="s">
        <v>39</v>
      </c>
      <c r="C182" s="2">
        <v>3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>
        <f t="shared" si="2"/>
        <v>3</v>
      </c>
      <c r="Q182" s="2"/>
      <c r="R182" s="2"/>
      <c r="S182" s="2"/>
      <c r="T182" s="2"/>
      <c r="U182" s="2"/>
      <c r="V182" s="2"/>
      <c r="W182" s="2"/>
    </row>
    <row r="183" spans="1:23" ht="15" customHeight="1">
      <c r="A183" s="44"/>
      <c r="B183" s="5" t="s">
        <v>45</v>
      </c>
      <c r="C183" s="2">
        <v>2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>
        <f t="shared" si="2"/>
        <v>2</v>
      </c>
      <c r="Q183" s="2"/>
      <c r="R183" s="2"/>
      <c r="S183" s="2"/>
      <c r="T183" s="2"/>
      <c r="U183" s="2"/>
      <c r="V183" s="2"/>
      <c r="W183" s="2"/>
    </row>
    <row r="184" spans="1:23" ht="15" customHeight="1">
      <c r="A184" s="44"/>
      <c r="B184" s="5" t="s">
        <v>63</v>
      </c>
      <c r="C184" s="2">
        <v>1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>
        <f t="shared" si="2"/>
        <v>1</v>
      </c>
      <c r="Q184" s="2"/>
      <c r="R184" s="2"/>
      <c r="S184" s="2"/>
      <c r="T184" s="2"/>
      <c r="U184" s="2"/>
      <c r="V184" s="2"/>
      <c r="W184" s="2"/>
    </row>
    <row r="185" spans="1:23" ht="15" customHeight="1">
      <c r="A185" s="45"/>
      <c r="B185" s="5" t="s">
        <v>53</v>
      </c>
      <c r="C185" s="2">
        <v>2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>
        <f t="shared" si="2"/>
        <v>2</v>
      </c>
      <c r="Q185" s="2"/>
      <c r="R185" s="2"/>
      <c r="S185" s="2"/>
      <c r="T185" s="2"/>
      <c r="U185" s="2"/>
      <c r="V185" s="2"/>
      <c r="W185" s="2"/>
    </row>
    <row r="186" spans="1:23" ht="15" customHeight="1">
      <c r="A186" s="40" t="s">
        <v>115</v>
      </c>
      <c r="B186" s="5" t="s">
        <v>96</v>
      </c>
      <c r="C186" s="2">
        <v>2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>
        <f t="shared" si="2"/>
        <v>2</v>
      </c>
      <c r="Q186" s="2"/>
      <c r="R186" s="2"/>
      <c r="S186" s="2"/>
      <c r="T186" s="2"/>
      <c r="U186" s="2"/>
      <c r="V186" s="2"/>
      <c r="W186" s="2"/>
    </row>
    <row r="187" spans="1:23" ht="15" customHeight="1">
      <c r="A187" s="38"/>
      <c r="B187" s="5" t="s">
        <v>94</v>
      </c>
      <c r="C187" s="2">
        <v>1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>
        <f t="shared" si="2"/>
        <v>1</v>
      </c>
      <c r="Q187" s="2"/>
      <c r="R187" s="2"/>
      <c r="S187" s="2"/>
      <c r="T187" s="2"/>
      <c r="U187" s="2"/>
      <c r="V187" s="2"/>
      <c r="W187" s="2"/>
    </row>
    <row r="188" spans="1:23" ht="15" customHeight="1">
      <c r="A188" s="38"/>
      <c r="B188" s="5" t="s">
        <v>116</v>
      </c>
      <c r="C188" s="2">
        <v>1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>
        <f t="shared" si="2"/>
        <v>1</v>
      </c>
      <c r="Q188" s="2"/>
      <c r="R188" s="2"/>
      <c r="S188" s="2"/>
      <c r="T188" s="2"/>
      <c r="U188" s="2"/>
      <c r="V188" s="2"/>
      <c r="W188" s="2"/>
    </row>
    <row r="189" spans="1:23" ht="15" customHeight="1">
      <c r="A189" s="38"/>
      <c r="B189" s="5" t="s">
        <v>38</v>
      </c>
      <c r="C189" s="2">
        <v>1</v>
      </c>
      <c r="D189" s="2">
        <v>1</v>
      </c>
      <c r="E189" s="2"/>
      <c r="F189" s="2">
        <v>3</v>
      </c>
      <c r="G189" s="2"/>
      <c r="H189" s="2"/>
      <c r="I189" s="2"/>
      <c r="J189" s="2"/>
      <c r="K189" s="2"/>
      <c r="L189" s="2"/>
      <c r="M189" s="2"/>
      <c r="N189" s="2"/>
      <c r="O189" s="2"/>
      <c r="P189" s="2">
        <f t="shared" si="2"/>
        <v>5</v>
      </c>
      <c r="Q189" s="2"/>
      <c r="R189" s="2"/>
      <c r="S189" s="2"/>
      <c r="T189" s="2"/>
      <c r="U189" s="2"/>
      <c r="V189" s="2"/>
      <c r="W189" s="2"/>
    </row>
    <row r="190" spans="1:23" ht="15" customHeight="1">
      <c r="A190" s="38"/>
      <c r="B190" s="5" t="s">
        <v>48</v>
      </c>
      <c r="C190" s="2">
        <v>2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>
        <f t="shared" si="2"/>
        <v>2</v>
      </c>
      <c r="Q190" s="2"/>
      <c r="R190" s="2"/>
      <c r="S190" s="2"/>
      <c r="T190" s="2"/>
      <c r="U190" s="2"/>
      <c r="V190" s="2"/>
      <c r="W190" s="2"/>
    </row>
    <row r="191" spans="1:23" ht="15" customHeight="1">
      <c r="A191" s="38"/>
      <c r="B191" s="5" t="s">
        <v>44</v>
      </c>
      <c r="C191" s="2"/>
      <c r="D191" s="2"/>
      <c r="E191" s="2"/>
      <c r="F191" s="2">
        <v>1</v>
      </c>
      <c r="G191" s="2"/>
      <c r="H191" s="2"/>
      <c r="I191" s="2"/>
      <c r="J191" s="2"/>
      <c r="K191" s="2"/>
      <c r="L191" s="2"/>
      <c r="M191" s="2"/>
      <c r="N191" s="2"/>
      <c r="O191" s="2"/>
      <c r="P191" s="2">
        <f t="shared" si="2"/>
        <v>1</v>
      </c>
      <c r="Q191" s="2"/>
      <c r="R191" s="2"/>
      <c r="S191" s="2"/>
      <c r="T191" s="2"/>
      <c r="U191" s="2"/>
      <c r="V191" s="2"/>
      <c r="W191" s="2"/>
    </row>
    <row r="192" spans="1:23" ht="15" customHeight="1">
      <c r="A192" s="39"/>
      <c r="B192" s="5" t="s">
        <v>80</v>
      </c>
      <c r="C192" s="2">
        <v>2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>
        <f t="shared" si="2"/>
        <v>2</v>
      </c>
      <c r="Q192" s="2"/>
      <c r="R192" s="2"/>
      <c r="S192" s="2"/>
      <c r="T192" s="2"/>
      <c r="U192" s="2"/>
      <c r="V192" s="2"/>
      <c r="W192" s="2"/>
    </row>
    <row r="193" spans="1:23" ht="35.25" customHeight="1">
      <c r="A193" s="7" t="s">
        <v>117</v>
      </c>
      <c r="B193" s="5" t="s">
        <v>118</v>
      </c>
      <c r="C193" s="2"/>
      <c r="D193" s="2">
        <v>1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>
        <f t="shared" si="2"/>
        <v>1</v>
      </c>
      <c r="Q193" s="2"/>
      <c r="R193" s="2"/>
      <c r="S193" s="2"/>
      <c r="T193" s="2"/>
      <c r="U193" s="2"/>
      <c r="V193" s="2"/>
      <c r="W193" s="2"/>
    </row>
    <row r="194" spans="1:23" ht="15" customHeight="1">
      <c r="A194" s="40" t="s">
        <v>119</v>
      </c>
      <c r="B194" s="5" t="s">
        <v>120</v>
      </c>
      <c r="C194" s="2">
        <v>1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>
        <f t="shared" si="2"/>
        <v>1</v>
      </c>
      <c r="Q194" s="2"/>
      <c r="R194" s="2"/>
      <c r="S194" s="2"/>
      <c r="T194" s="2"/>
      <c r="U194" s="2"/>
      <c r="V194" s="2"/>
      <c r="W194" s="2"/>
    </row>
    <row r="195" spans="1:23" ht="15" customHeight="1">
      <c r="A195" s="38"/>
      <c r="B195" s="5" t="s">
        <v>121</v>
      </c>
      <c r="C195" s="2">
        <v>1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>
        <f t="shared" si="2"/>
        <v>1</v>
      </c>
      <c r="Q195" s="2"/>
      <c r="R195" s="2"/>
      <c r="S195" s="2"/>
      <c r="T195" s="2"/>
      <c r="U195" s="2"/>
      <c r="V195" s="2"/>
      <c r="W195" s="2"/>
    </row>
    <row r="196" spans="1:23" ht="15" customHeight="1">
      <c r="A196" s="38"/>
      <c r="B196" s="5" t="s">
        <v>122</v>
      </c>
      <c r="C196" s="2"/>
      <c r="D196" s="2"/>
      <c r="E196" s="2"/>
      <c r="F196" s="2">
        <v>2</v>
      </c>
      <c r="G196" s="2"/>
      <c r="H196" s="2"/>
      <c r="I196" s="2"/>
      <c r="J196" s="2"/>
      <c r="K196" s="2"/>
      <c r="L196" s="2"/>
      <c r="M196" s="2"/>
      <c r="N196" s="2"/>
      <c r="O196" s="2"/>
      <c r="P196" s="2">
        <f t="shared" si="2"/>
        <v>2</v>
      </c>
      <c r="Q196" s="2"/>
      <c r="R196" s="2"/>
      <c r="S196" s="2"/>
      <c r="T196" s="2"/>
      <c r="U196" s="2"/>
      <c r="V196" s="2"/>
      <c r="W196" s="2"/>
    </row>
    <row r="197" spans="1:23" ht="15" customHeight="1">
      <c r="A197" s="38"/>
      <c r="B197" s="5" t="s">
        <v>123</v>
      </c>
      <c r="C197" s="2"/>
      <c r="D197" s="2"/>
      <c r="E197" s="2">
        <v>1</v>
      </c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>
        <f t="shared" si="2"/>
        <v>1</v>
      </c>
      <c r="Q197" s="2"/>
      <c r="R197" s="2"/>
      <c r="S197" s="2"/>
      <c r="T197" s="2"/>
      <c r="U197" s="2"/>
      <c r="V197" s="2"/>
      <c r="W197" s="2"/>
    </row>
    <row r="198" spans="1:23" ht="15" customHeight="1">
      <c r="A198" s="38"/>
      <c r="B198" s="5" t="s">
        <v>124</v>
      </c>
      <c r="C198" s="2"/>
      <c r="D198" s="2"/>
      <c r="E198" s="2"/>
      <c r="F198" s="2"/>
      <c r="G198" s="2">
        <v>3</v>
      </c>
      <c r="H198" s="2">
        <v>3</v>
      </c>
      <c r="I198" s="2">
        <v>2</v>
      </c>
      <c r="J198" s="2">
        <v>2</v>
      </c>
      <c r="K198" s="2">
        <v>2</v>
      </c>
      <c r="L198" s="2">
        <v>2</v>
      </c>
      <c r="M198" s="2">
        <v>2</v>
      </c>
      <c r="N198" s="2">
        <v>2</v>
      </c>
      <c r="O198" s="2"/>
      <c r="P198" s="2">
        <f t="shared" si="2"/>
        <v>18</v>
      </c>
      <c r="Q198" s="2"/>
      <c r="R198" s="2"/>
      <c r="S198" s="2"/>
      <c r="T198" s="2"/>
      <c r="U198" s="2"/>
      <c r="V198" s="2"/>
      <c r="W198" s="2"/>
    </row>
    <row r="199" spans="1:23" ht="15" customHeight="1">
      <c r="A199" s="39"/>
      <c r="B199" s="5" t="s">
        <v>125</v>
      </c>
      <c r="C199" s="2">
        <v>1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>
        <f t="shared" si="2"/>
        <v>1</v>
      </c>
      <c r="Q199" s="2"/>
      <c r="R199" s="2"/>
      <c r="S199" s="2"/>
      <c r="T199" s="2"/>
      <c r="U199" s="2"/>
      <c r="V199" s="2"/>
      <c r="W199" s="2"/>
    </row>
    <row r="200" spans="1:23" ht="15" customHeight="1">
      <c r="A200" s="43" t="s">
        <v>126</v>
      </c>
      <c r="B200" s="5" t="s">
        <v>92</v>
      </c>
      <c r="C200" s="2"/>
      <c r="D200" s="2">
        <v>1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>
        <f t="shared" si="2"/>
        <v>1</v>
      </c>
      <c r="Q200" s="2"/>
      <c r="R200" s="2"/>
      <c r="S200" s="2"/>
      <c r="T200" s="2"/>
      <c r="U200" s="2"/>
      <c r="V200" s="2"/>
      <c r="W200" s="2"/>
    </row>
    <row r="201" spans="1:23" ht="15" customHeight="1">
      <c r="A201" s="44"/>
      <c r="B201" s="5" t="s">
        <v>127</v>
      </c>
      <c r="C201" s="2"/>
      <c r="D201" s="2"/>
      <c r="E201" s="2">
        <v>1</v>
      </c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>
        <f t="shared" si="2"/>
        <v>1</v>
      </c>
      <c r="Q201" s="2"/>
      <c r="R201" s="2"/>
      <c r="S201" s="2"/>
      <c r="T201" s="2"/>
      <c r="U201" s="2"/>
      <c r="V201" s="2"/>
      <c r="W201" s="2"/>
    </row>
    <row r="202" spans="1:23" ht="15" customHeight="1">
      <c r="A202" s="44"/>
      <c r="B202" s="5" t="s">
        <v>118</v>
      </c>
      <c r="C202" s="2"/>
      <c r="D202" s="2">
        <v>1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>
        <f t="shared" si="2"/>
        <v>1</v>
      </c>
      <c r="Q202" s="2"/>
      <c r="R202" s="2"/>
      <c r="S202" s="2"/>
      <c r="T202" s="2"/>
      <c r="U202" s="2"/>
      <c r="V202" s="2"/>
      <c r="W202" s="2"/>
    </row>
    <row r="203" spans="1:23" ht="15" customHeight="1">
      <c r="A203" s="44"/>
      <c r="B203" s="5" t="s">
        <v>128</v>
      </c>
      <c r="C203" s="2"/>
      <c r="D203" s="2">
        <v>1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>
        <f t="shared" ref="P203:P290" si="3">SUM(C203:O203)</f>
        <v>1</v>
      </c>
      <c r="Q203" s="2"/>
      <c r="R203" s="2"/>
      <c r="S203" s="2"/>
      <c r="T203" s="2"/>
      <c r="U203" s="2"/>
      <c r="V203" s="2"/>
      <c r="W203" s="2"/>
    </row>
    <row r="204" spans="1:23" ht="15" customHeight="1">
      <c r="A204" s="44"/>
      <c r="B204" s="5" t="s">
        <v>129</v>
      </c>
      <c r="C204" s="2"/>
      <c r="D204" s="2">
        <v>1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>
        <f t="shared" si="3"/>
        <v>1</v>
      </c>
      <c r="Q204" s="2"/>
      <c r="R204" s="2"/>
      <c r="S204" s="2"/>
      <c r="T204" s="2"/>
      <c r="U204" s="2"/>
      <c r="V204" s="2"/>
      <c r="W204" s="2"/>
    </row>
    <row r="205" spans="1:23" ht="15" customHeight="1">
      <c r="A205" s="44"/>
      <c r="B205" s="5" t="s">
        <v>29</v>
      </c>
      <c r="C205" s="2"/>
      <c r="D205" s="2">
        <v>1</v>
      </c>
      <c r="E205" s="2">
        <v>1</v>
      </c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>
        <f t="shared" si="3"/>
        <v>2</v>
      </c>
      <c r="Q205" s="2"/>
      <c r="R205" s="2"/>
      <c r="S205" s="2"/>
      <c r="T205" s="2"/>
      <c r="U205" s="2"/>
      <c r="V205" s="2"/>
      <c r="W205" s="2"/>
    </row>
    <row r="206" spans="1:23" ht="15" customHeight="1">
      <c r="A206" s="44"/>
      <c r="B206" s="5" t="s">
        <v>27</v>
      </c>
      <c r="C206" s="2"/>
      <c r="D206" s="2"/>
      <c r="E206" s="2"/>
      <c r="F206" s="2">
        <v>1</v>
      </c>
      <c r="G206" s="2"/>
      <c r="H206" s="2"/>
      <c r="I206" s="2"/>
      <c r="J206" s="2"/>
      <c r="K206" s="2"/>
      <c r="L206" s="2"/>
      <c r="M206" s="2"/>
      <c r="N206" s="2"/>
      <c r="O206" s="2"/>
      <c r="P206" s="2">
        <f t="shared" si="3"/>
        <v>1</v>
      </c>
      <c r="Q206" s="2"/>
      <c r="R206" s="2"/>
      <c r="S206" s="2"/>
      <c r="T206" s="2"/>
      <c r="U206" s="2"/>
      <c r="V206" s="2"/>
      <c r="W206" s="2"/>
    </row>
    <row r="207" spans="1:23" ht="15" customHeight="1">
      <c r="A207" s="44"/>
      <c r="B207" s="5" t="s">
        <v>130</v>
      </c>
      <c r="C207" s="2"/>
      <c r="D207" s="2">
        <v>1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>
        <f t="shared" si="3"/>
        <v>1</v>
      </c>
      <c r="Q207" s="2"/>
      <c r="R207" s="2"/>
      <c r="S207" s="2"/>
      <c r="T207" s="2"/>
      <c r="U207" s="2"/>
      <c r="V207" s="2"/>
      <c r="W207" s="2"/>
    </row>
    <row r="208" spans="1:23" ht="15" customHeight="1">
      <c r="A208" s="44"/>
      <c r="B208" s="5" t="s">
        <v>62</v>
      </c>
      <c r="C208" s="2"/>
      <c r="D208" s="2"/>
      <c r="E208" s="2">
        <v>1</v>
      </c>
      <c r="F208" s="2">
        <v>1</v>
      </c>
      <c r="G208" s="2">
        <v>2</v>
      </c>
      <c r="H208" s="2">
        <v>2</v>
      </c>
      <c r="I208" s="2">
        <v>2</v>
      </c>
      <c r="J208" s="2">
        <v>2</v>
      </c>
      <c r="K208" s="2">
        <v>2</v>
      </c>
      <c r="L208" s="2">
        <v>2</v>
      </c>
      <c r="M208" s="2">
        <v>2</v>
      </c>
      <c r="N208" s="2">
        <v>2</v>
      </c>
      <c r="O208" s="2"/>
      <c r="P208" s="2">
        <f t="shared" si="3"/>
        <v>18</v>
      </c>
      <c r="Q208" s="2"/>
      <c r="R208" s="2"/>
      <c r="S208" s="2"/>
      <c r="T208" s="2"/>
      <c r="U208" s="2"/>
      <c r="V208" s="2"/>
      <c r="W208" s="2"/>
    </row>
    <row r="209" spans="1:23" ht="15" customHeight="1">
      <c r="A209" s="44"/>
      <c r="B209" s="5" t="s">
        <v>60</v>
      </c>
      <c r="C209" s="2"/>
      <c r="D209" s="2"/>
      <c r="E209" s="2"/>
      <c r="F209" s="2"/>
      <c r="G209" s="2">
        <v>1</v>
      </c>
      <c r="H209" s="2"/>
      <c r="I209" s="2"/>
      <c r="J209" s="2"/>
      <c r="K209" s="2"/>
      <c r="L209" s="2"/>
      <c r="M209" s="2"/>
      <c r="N209" s="2"/>
      <c r="O209" s="2"/>
      <c r="P209" s="2">
        <f t="shared" si="3"/>
        <v>1</v>
      </c>
      <c r="Q209" s="2"/>
      <c r="R209" s="2"/>
      <c r="S209" s="2"/>
      <c r="T209" s="2"/>
      <c r="U209" s="2"/>
      <c r="V209" s="2"/>
      <c r="W209" s="2"/>
    </row>
    <row r="210" spans="1:23" ht="15" customHeight="1">
      <c r="A210" s="45"/>
      <c r="B210" s="5" t="s">
        <v>66</v>
      </c>
      <c r="C210" s="2"/>
      <c r="D210" s="2">
        <v>1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>
        <f t="shared" si="3"/>
        <v>1</v>
      </c>
      <c r="Q210" s="2"/>
      <c r="R210" s="2"/>
      <c r="S210" s="2"/>
      <c r="T210" s="2"/>
      <c r="U210" s="2"/>
      <c r="V210" s="2"/>
      <c r="W210" s="2"/>
    </row>
    <row r="211" spans="1:23" ht="15" customHeight="1">
      <c r="A211" s="43" t="s">
        <v>131</v>
      </c>
      <c r="B211" s="5" t="s">
        <v>42</v>
      </c>
      <c r="C211" s="2"/>
      <c r="D211" s="2"/>
      <c r="E211" s="2">
        <v>1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>
        <f t="shared" si="3"/>
        <v>1</v>
      </c>
      <c r="Q211" s="2"/>
      <c r="R211" s="2"/>
      <c r="S211" s="2"/>
      <c r="T211" s="2"/>
      <c r="U211" s="2"/>
      <c r="V211" s="2"/>
      <c r="W211" s="2"/>
    </row>
    <row r="212" spans="1:23" ht="15" customHeight="1">
      <c r="A212" s="44"/>
      <c r="B212" s="5" t="s">
        <v>132</v>
      </c>
      <c r="C212" s="2"/>
      <c r="D212" s="2"/>
      <c r="E212" s="2">
        <v>1</v>
      </c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>
        <f t="shared" si="3"/>
        <v>1</v>
      </c>
      <c r="Q212" s="2"/>
      <c r="R212" s="2"/>
      <c r="S212" s="2"/>
      <c r="T212" s="2"/>
      <c r="U212" s="2"/>
      <c r="V212" s="2"/>
      <c r="W212" s="2"/>
    </row>
    <row r="213" spans="1:23" ht="15" customHeight="1">
      <c r="A213" s="44"/>
      <c r="B213" s="5" t="s">
        <v>27</v>
      </c>
      <c r="C213" s="2"/>
      <c r="D213" s="2"/>
      <c r="E213" s="2"/>
      <c r="F213" s="2">
        <v>1</v>
      </c>
      <c r="G213" s="2"/>
      <c r="H213" s="2"/>
      <c r="I213" s="2"/>
      <c r="J213" s="2"/>
      <c r="K213" s="2"/>
      <c r="L213" s="2"/>
      <c r="M213" s="2"/>
      <c r="N213" s="2"/>
      <c r="O213" s="2"/>
      <c r="P213" s="2">
        <f t="shared" si="3"/>
        <v>1</v>
      </c>
      <c r="Q213" s="2"/>
      <c r="R213" s="2"/>
      <c r="S213" s="2"/>
      <c r="T213" s="2"/>
      <c r="U213" s="2"/>
      <c r="V213" s="2"/>
      <c r="W213" s="2"/>
    </row>
    <row r="214" spans="1:23" ht="15" customHeight="1">
      <c r="A214" s="44"/>
      <c r="B214" s="5" t="s">
        <v>29</v>
      </c>
      <c r="C214" s="2"/>
      <c r="D214" s="2"/>
      <c r="E214" s="2"/>
      <c r="F214" s="2"/>
      <c r="G214" s="2">
        <v>1</v>
      </c>
      <c r="H214" s="2"/>
      <c r="I214" s="2"/>
      <c r="J214" s="2"/>
      <c r="K214" s="2"/>
      <c r="L214" s="2"/>
      <c r="M214" s="2"/>
      <c r="N214" s="2"/>
      <c r="O214" s="2"/>
      <c r="P214" s="2">
        <f t="shared" si="3"/>
        <v>1</v>
      </c>
      <c r="Q214" s="2"/>
      <c r="R214" s="2"/>
      <c r="S214" s="2"/>
      <c r="T214" s="2"/>
      <c r="U214" s="2"/>
      <c r="V214" s="2"/>
      <c r="W214" s="2"/>
    </row>
    <row r="215" spans="1:23" ht="15" customHeight="1">
      <c r="A215" s="44"/>
      <c r="B215" s="5" t="s">
        <v>41</v>
      </c>
      <c r="C215" s="2"/>
      <c r="D215" s="2"/>
      <c r="E215" s="2">
        <v>2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>
        <f t="shared" si="3"/>
        <v>2</v>
      </c>
      <c r="Q215" s="2"/>
      <c r="R215" s="2"/>
      <c r="S215" s="2"/>
      <c r="T215" s="2"/>
      <c r="U215" s="2"/>
      <c r="V215" s="2"/>
      <c r="W215" s="2"/>
    </row>
    <row r="216" spans="1:23" ht="15" customHeight="1">
      <c r="A216" s="44"/>
      <c r="B216" s="5" t="s">
        <v>69</v>
      </c>
      <c r="C216" s="2"/>
      <c r="D216" s="2"/>
      <c r="E216" s="2"/>
      <c r="F216" s="2">
        <v>1</v>
      </c>
      <c r="G216" s="2"/>
      <c r="H216" s="2"/>
      <c r="I216" s="2"/>
      <c r="J216" s="2"/>
      <c r="K216" s="2"/>
      <c r="L216" s="2"/>
      <c r="M216" s="2"/>
      <c r="N216" s="2"/>
      <c r="O216" s="2"/>
      <c r="P216" s="2">
        <f t="shared" si="3"/>
        <v>1</v>
      </c>
      <c r="Q216" s="2"/>
      <c r="R216" s="2"/>
      <c r="S216" s="2"/>
      <c r="T216" s="2"/>
      <c r="U216" s="2"/>
      <c r="V216" s="2"/>
      <c r="W216" s="2"/>
    </row>
    <row r="217" spans="1:23" ht="15" customHeight="1">
      <c r="A217" s="44"/>
      <c r="B217" s="5" t="s">
        <v>68</v>
      </c>
      <c r="C217" s="2"/>
      <c r="D217" s="2"/>
      <c r="E217" s="2"/>
      <c r="F217" s="2">
        <v>1</v>
      </c>
      <c r="G217" s="2"/>
      <c r="H217" s="2"/>
      <c r="I217" s="2"/>
      <c r="J217" s="2"/>
      <c r="K217" s="2"/>
      <c r="L217" s="2"/>
      <c r="M217" s="2"/>
      <c r="N217" s="2"/>
      <c r="O217" s="2"/>
      <c r="P217" s="2">
        <f t="shared" si="3"/>
        <v>1</v>
      </c>
      <c r="Q217" s="2"/>
      <c r="R217" s="2"/>
      <c r="S217" s="2"/>
      <c r="T217" s="2"/>
      <c r="U217" s="2"/>
      <c r="V217" s="2"/>
      <c r="W217" s="2"/>
    </row>
    <row r="218" spans="1:23" ht="15" customHeight="1">
      <c r="A218" s="44"/>
      <c r="B218" s="5" t="s">
        <v>133</v>
      </c>
      <c r="C218" s="2"/>
      <c r="D218" s="2"/>
      <c r="E218" s="2"/>
      <c r="F218" s="2">
        <v>1</v>
      </c>
      <c r="G218" s="2"/>
      <c r="H218" s="2"/>
      <c r="I218" s="2"/>
      <c r="J218" s="2"/>
      <c r="K218" s="2"/>
      <c r="L218" s="2"/>
      <c r="M218" s="2"/>
      <c r="N218" s="2"/>
      <c r="O218" s="2"/>
      <c r="P218" s="2">
        <f t="shared" si="3"/>
        <v>1</v>
      </c>
      <c r="Q218" s="2"/>
      <c r="R218" s="2"/>
      <c r="S218" s="2"/>
      <c r="T218" s="2"/>
      <c r="U218" s="2"/>
      <c r="V218" s="2"/>
      <c r="W218" s="2"/>
    </row>
    <row r="219" spans="1:23" ht="15" customHeight="1">
      <c r="A219" s="45"/>
      <c r="B219" s="5" t="s">
        <v>134</v>
      </c>
      <c r="C219" s="2"/>
      <c r="D219" s="2"/>
      <c r="E219" s="2">
        <v>1</v>
      </c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>
        <f t="shared" si="3"/>
        <v>1</v>
      </c>
      <c r="Q219" s="2"/>
      <c r="R219" s="2"/>
      <c r="S219" s="2"/>
      <c r="T219" s="2"/>
      <c r="U219" s="2"/>
      <c r="V219" s="2"/>
      <c r="W219" s="2"/>
    </row>
    <row r="220" spans="1:23" ht="15" customHeight="1">
      <c r="A220" s="43" t="s">
        <v>135</v>
      </c>
      <c r="B220" s="5" t="s">
        <v>66</v>
      </c>
      <c r="C220" s="2"/>
      <c r="D220" s="2">
        <v>1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>
        <f t="shared" si="3"/>
        <v>1</v>
      </c>
      <c r="Q220" s="2"/>
      <c r="R220" s="2"/>
      <c r="S220" s="2"/>
      <c r="T220" s="2"/>
      <c r="U220" s="2"/>
      <c r="V220" s="2"/>
      <c r="W220" s="2"/>
    </row>
    <row r="221" spans="1:23" ht="18.75" customHeight="1">
      <c r="A221" s="45"/>
      <c r="B221" s="5" t="s">
        <v>118</v>
      </c>
      <c r="C221" s="2"/>
      <c r="D221" s="2">
        <v>1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>
        <f t="shared" si="3"/>
        <v>1</v>
      </c>
      <c r="Q221" s="2"/>
      <c r="R221" s="2"/>
      <c r="S221" s="2"/>
      <c r="T221" s="2"/>
      <c r="U221" s="2"/>
      <c r="V221" s="2"/>
      <c r="W221" s="2"/>
    </row>
    <row r="222" spans="1:23" ht="33" customHeight="1">
      <c r="A222" s="8" t="s">
        <v>136</v>
      </c>
      <c r="B222" s="54"/>
      <c r="C222" s="2"/>
      <c r="D222" s="2"/>
      <c r="E222" s="2">
        <v>1</v>
      </c>
      <c r="F222" s="2">
        <v>2</v>
      </c>
      <c r="G222" s="2">
        <v>2</v>
      </c>
      <c r="H222" s="2">
        <v>2</v>
      </c>
      <c r="I222" s="2">
        <v>2</v>
      </c>
      <c r="J222" s="2">
        <v>2</v>
      </c>
      <c r="K222" s="2">
        <v>2</v>
      </c>
      <c r="L222" s="2">
        <v>2</v>
      </c>
      <c r="M222" s="2">
        <v>2</v>
      </c>
      <c r="N222" s="2">
        <v>2</v>
      </c>
      <c r="O222" s="2"/>
      <c r="P222" s="2">
        <f t="shared" si="3"/>
        <v>19</v>
      </c>
      <c r="Q222" s="2"/>
      <c r="R222" s="2"/>
      <c r="S222" s="2"/>
      <c r="T222" s="2"/>
      <c r="U222" s="2"/>
      <c r="V222" s="2"/>
      <c r="W222" s="2"/>
    </row>
    <row r="223" spans="1:23" ht="15" customHeight="1">
      <c r="A223" s="38" t="s">
        <v>137</v>
      </c>
      <c r="B223" s="5" t="s">
        <v>138</v>
      </c>
      <c r="C223" s="2">
        <v>1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>
        <f t="shared" si="3"/>
        <v>1</v>
      </c>
      <c r="Q223" s="2"/>
      <c r="R223" s="2"/>
      <c r="S223" s="2"/>
      <c r="T223" s="2"/>
      <c r="U223" s="2"/>
      <c r="V223" s="2"/>
      <c r="W223" s="2"/>
    </row>
    <row r="224" spans="1:23" ht="15" customHeight="1">
      <c r="A224" s="38"/>
      <c r="B224" s="5" t="s">
        <v>139</v>
      </c>
      <c r="C224" s="2">
        <v>1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>
        <f t="shared" si="3"/>
        <v>1</v>
      </c>
      <c r="Q224" s="2"/>
      <c r="R224" s="2"/>
      <c r="S224" s="2"/>
      <c r="T224" s="2"/>
      <c r="U224" s="2"/>
      <c r="V224" s="2"/>
      <c r="W224" s="2"/>
    </row>
    <row r="225" spans="1:23" ht="15" customHeight="1">
      <c r="A225" s="38"/>
      <c r="B225" s="5" t="s">
        <v>140</v>
      </c>
      <c r="C225" s="2">
        <v>1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>
        <f t="shared" si="3"/>
        <v>1</v>
      </c>
      <c r="Q225" s="2"/>
      <c r="R225" s="2"/>
      <c r="S225" s="2"/>
      <c r="T225" s="2"/>
      <c r="U225" s="2"/>
      <c r="V225" s="2"/>
      <c r="W225" s="2"/>
    </row>
    <row r="226" spans="1:23" ht="15" customHeight="1">
      <c r="A226" s="38"/>
      <c r="B226" s="5" t="s">
        <v>141</v>
      </c>
      <c r="C226" s="2">
        <v>1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>
        <f t="shared" si="3"/>
        <v>1</v>
      </c>
      <c r="Q226" s="2"/>
      <c r="R226" s="2"/>
      <c r="S226" s="2"/>
      <c r="T226" s="2"/>
      <c r="U226" s="2"/>
      <c r="V226" s="2"/>
      <c r="W226" s="2"/>
    </row>
    <row r="227" spans="1:23" ht="15" customHeight="1">
      <c r="A227" s="38"/>
      <c r="B227" s="5" t="s">
        <v>142</v>
      </c>
      <c r="C227" s="2">
        <v>1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>
        <f t="shared" si="3"/>
        <v>1</v>
      </c>
      <c r="Q227" s="2"/>
      <c r="R227" s="2"/>
      <c r="S227" s="2"/>
      <c r="T227" s="2"/>
      <c r="U227" s="2"/>
      <c r="V227" s="2"/>
      <c r="W227" s="2"/>
    </row>
    <row r="228" spans="1:23" ht="15" customHeight="1">
      <c r="A228" s="38"/>
      <c r="B228" s="5" t="s">
        <v>143</v>
      </c>
      <c r="C228" s="2">
        <v>1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>
        <f t="shared" si="3"/>
        <v>1</v>
      </c>
      <c r="Q228" s="2"/>
      <c r="R228" s="2"/>
      <c r="S228" s="2"/>
      <c r="T228" s="2"/>
      <c r="U228" s="2"/>
      <c r="V228" s="2"/>
      <c r="W228" s="2"/>
    </row>
    <row r="229" spans="1:23" ht="15" customHeight="1">
      <c r="A229" s="38"/>
      <c r="B229" s="5" t="s">
        <v>144</v>
      </c>
      <c r="C229" s="2">
        <v>1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>
        <f t="shared" si="3"/>
        <v>1</v>
      </c>
      <c r="Q229" s="2"/>
      <c r="R229" s="2"/>
      <c r="S229" s="2"/>
      <c r="T229" s="2"/>
      <c r="U229" s="2"/>
      <c r="V229" s="2"/>
      <c r="W229" s="2"/>
    </row>
    <row r="230" spans="1:23" ht="15" customHeight="1">
      <c r="A230" s="38"/>
      <c r="B230" s="5" t="s">
        <v>145</v>
      </c>
      <c r="C230" s="2">
        <v>1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>
        <f t="shared" si="3"/>
        <v>1</v>
      </c>
      <c r="Q230" s="2"/>
      <c r="R230" s="2"/>
      <c r="S230" s="2"/>
      <c r="T230" s="2"/>
      <c r="U230" s="2"/>
      <c r="V230" s="2"/>
      <c r="W230" s="2"/>
    </row>
    <row r="231" spans="1:23" ht="15" customHeight="1">
      <c r="A231" s="38"/>
      <c r="B231" s="5" t="s">
        <v>146</v>
      </c>
      <c r="C231" s="2">
        <v>1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>
        <f t="shared" si="3"/>
        <v>1</v>
      </c>
      <c r="Q231" s="2"/>
      <c r="R231" s="2"/>
      <c r="S231" s="2"/>
      <c r="T231" s="2"/>
      <c r="U231" s="2"/>
      <c r="V231" s="2"/>
      <c r="W231" s="2"/>
    </row>
    <row r="232" spans="1:23" ht="15" customHeight="1">
      <c r="A232" s="38"/>
      <c r="B232" s="5" t="s">
        <v>147</v>
      </c>
      <c r="C232" s="2">
        <v>1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>
        <f t="shared" si="3"/>
        <v>1</v>
      </c>
      <c r="Q232" s="2"/>
      <c r="R232" s="2"/>
      <c r="S232" s="2"/>
      <c r="T232" s="2"/>
      <c r="U232" s="2"/>
      <c r="V232" s="2"/>
      <c r="W232" s="2"/>
    </row>
    <row r="233" spans="1:23" ht="15" customHeight="1">
      <c r="A233" s="38"/>
      <c r="B233" s="5" t="s">
        <v>148</v>
      </c>
      <c r="C233" s="2">
        <v>1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>
        <f t="shared" si="3"/>
        <v>1</v>
      </c>
      <c r="Q233" s="2"/>
      <c r="R233" s="2"/>
      <c r="S233" s="2"/>
      <c r="T233" s="2"/>
      <c r="U233" s="2"/>
      <c r="V233" s="2"/>
      <c r="W233" s="2"/>
    </row>
    <row r="234" spans="1:23" ht="15" customHeight="1">
      <c r="A234" s="38"/>
      <c r="B234" s="5" t="s">
        <v>146</v>
      </c>
      <c r="C234" s="2">
        <v>1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>
        <f t="shared" si="3"/>
        <v>1</v>
      </c>
      <c r="Q234" s="2"/>
      <c r="R234" s="2"/>
      <c r="S234" s="2"/>
      <c r="T234" s="2"/>
      <c r="U234" s="2"/>
      <c r="V234" s="2"/>
      <c r="W234" s="2"/>
    </row>
    <row r="235" spans="1:23" ht="15" customHeight="1">
      <c r="A235" s="38"/>
      <c r="B235" s="5" t="s">
        <v>149</v>
      </c>
      <c r="C235" s="2">
        <v>1</v>
      </c>
      <c r="D235" s="2">
        <v>1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>
        <f t="shared" si="3"/>
        <v>2</v>
      </c>
      <c r="Q235" s="2"/>
      <c r="R235" s="2"/>
      <c r="S235" s="2"/>
      <c r="T235" s="2"/>
      <c r="U235" s="2"/>
      <c r="V235" s="2"/>
      <c r="W235" s="2"/>
    </row>
    <row r="236" spans="1:23" ht="15" customHeight="1">
      <c r="A236" s="38"/>
      <c r="B236" s="5" t="s">
        <v>150</v>
      </c>
      <c r="C236" s="2">
        <v>1</v>
      </c>
      <c r="D236" s="2">
        <v>1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>
        <f t="shared" si="3"/>
        <v>2</v>
      </c>
      <c r="Q236" s="2"/>
      <c r="R236" s="2"/>
      <c r="S236" s="2"/>
      <c r="T236" s="2"/>
      <c r="U236" s="2"/>
      <c r="V236" s="2"/>
      <c r="W236" s="2"/>
    </row>
    <row r="237" spans="1:23" ht="15" customHeight="1">
      <c r="A237" s="38"/>
      <c r="B237" s="5" t="s">
        <v>151</v>
      </c>
      <c r="C237" s="2"/>
      <c r="D237" s="2">
        <v>1</v>
      </c>
      <c r="E237" s="2">
        <v>1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>
        <f t="shared" si="3"/>
        <v>2</v>
      </c>
      <c r="Q237" s="2"/>
      <c r="R237" s="2"/>
      <c r="S237" s="2"/>
      <c r="T237" s="2"/>
      <c r="U237" s="2"/>
      <c r="V237" s="2"/>
      <c r="W237" s="2"/>
    </row>
    <row r="238" spans="1:23" ht="15" customHeight="1">
      <c r="A238" s="38"/>
      <c r="B238" s="5" t="s">
        <v>152</v>
      </c>
      <c r="C238" s="2"/>
      <c r="D238" s="2">
        <v>1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>
        <f t="shared" si="3"/>
        <v>1</v>
      </c>
      <c r="Q238" s="2"/>
      <c r="R238" s="2"/>
      <c r="S238" s="2"/>
      <c r="T238" s="2"/>
      <c r="U238" s="2"/>
      <c r="V238" s="2"/>
      <c r="W238" s="2"/>
    </row>
    <row r="239" spans="1:23" ht="15" customHeight="1">
      <c r="A239" s="38"/>
      <c r="B239" s="5" t="s">
        <v>153</v>
      </c>
      <c r="C239" s="2"/>
      <c r="D239" s="2">
        <v>1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>
        <f t="shared" si="3"/>
        <v>1</v>
      </c>
      <c r="Q239" s="2"/>
      <c r="R239" s="2"/>
      <c r="S239" s="2"/>
      <c r="T239" s="2"/>
      <c r="U239" s="2"/>
      <c r="V239" s="2"/>
      <c r="W239" s="2"/>
    </row>
    <row r="240" spans="1:23" ht="15" customHeight="1">
      <c r="A240" s="38"/>
      <c r="B240" s="5" t="s">
        <v>154</v>
      </c>
      <c r="C240" s="2"/>
      <c r="D240" s="2">
        <v>1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>
        <f t="shared" si="3"/>
        <v>1</v>
      </c>
      <c r="Q240" s="2"/>
      <c r="R240" s="2"/>
      <c r="S240" s="2"/>
      <c r="T240" s="2"/>
      <c r="U240" s="2"/>
      <c r="V240" s="2"/>
      <c r="W240" s="2"/>
    </row>
    <row r="241" spans="1:23" ht="15" customHeight="1">
      <c r="A241" s="38"/>
      <c r="B241" s="5" t="s">
        <v>155</v>
      </c>
      <c r="C241" s="2"/>
      <c r="D241" s="2">
        <v>1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>
        <f t="shared" si="3"/>
        <v>1</v>
      </c>
      <c r="Q241" s="2"/>
      <c r="R241" s="2"/>
      <c r="S241" s="2"/>
      <c r="T241" s="2"/>
      <c r="U241" s="2"/>
      <c r="V241" s="2"/>
      <c r="W241" s="2"/>
    </row>
    <row r="242" spans="1:23" ht="15" customHeight="1">
      <c r="A242" s="38"/>
      <c r="B242" s="5" t="s">
        <v>156</v>
      </c>
      <c r="C242" s="2"/>
      <c r="D242" s="2"/>
      <c r="E242" s="2">
        <v>1</v>
      </c>
      <c r="F242" s="2">
        <v>1</v>
      </c>
      <c r="G242" s="2"/>
      <c r="H242" s="2"/>
      <c r="I242" s="2"/>
      <c r="J242" s="2"/>
      <c r="K242" s="2"/>
      <c r="L242" s="2"/>
      <c r="M242" s="2"/>
      <c r="N242" s="2"/>
      <c r="O242" s="2"/>
      <c r="P242" s="2">
        <f t="shared" si="3"/>
        <v>2</v>
      </c>
      <c r="Q242" s="2"/>
      <c r="R242" s="2"/>
      <c r="S242" s="2"/>
      <c r="T242" s="2"/>
      <c r="U242" s="2"/>
      <c r="V242" s="2"/>
      <c r="W242" s="2"/>
    </row>
    <row r="243" spans="1:23" ht="15" customHeight="1">
      <c r="A243" s="38"/>
      <c r="B243" s="5" t="s">
        <v>157</v>
      </c>
      <c r="C243" s="2"/>
      <c r="D243" s="2"/>
      <c r="E243" s="2"/>
      <c r="F243" s="2">
        <v>1</v>
      </c>
      <c r="G243" s="2"/>
      <c r="H243" s="2"/>
      <c r="I243" s="2"/>
      <c r="J243" s="2"/>
      <c r="K243" s="2"/>
      <c r="L243" s="2"/>
      <c r="M243" s="2"/>
      <c r="N243" s="2"/>
      <c r="O243" s="2"/>
      <c r="P243" s="2">
        <f t="shared" si="3"/>
        <v>1</v>
      </c>
      <c r="Q243" s="2"/>
      <c r="R243" s="2"/>
      <c r="S243" s="2"/>
      <c r="T243" s="2"/>
      <c r="U243" s="2"/>
      <c r="V243" s="2"/>
      <c r="W243" s="2"/>
    </row>
    <row r="244" spans="1:23" ht="15" customHeight="1">
      <c r="A244" s="38"/>
      <c r="B244" s="5" t="s">
        <v>158</v>
      </c>
      <c r="C244" s="2"/>
      <c r="D244" s="2"/>
      <c r="E244" s="2"/>
      <c r="F244" s="2">
        <v>1</v>
      </c>
      <c r="G244" s="2"/>
      <c r="H244" s="2"/>
      <c r="I244" s="2"/>
      <c r="J244" s="2"/>
      <c r="K244" s="2"/>
      <c r="L244" s="2"/>
      <c r="M244" s="2"/>
      <c r="N244" s="2"/>
      <c r="O244" s="2"/>
      <c r="P244" s="2">
        <f t="shared" si="3"/>
        <v>1</v>
      </c>
      <c r="Q244" s="2"/>
      <c r="R244" s="2"/>
      <c r="S244" s="2"/>
      <c r="T244" s="2"/>
      <c r="U244" s="2"/>
      <c r="V244" s="2"/>
      <c r="W244" s="2"/>
    </row>
    <row r="245" spans="1:23" ht="15" customHeight="1">
      <c r="A245" s="38"/>
      <c r="B245" s="5" t="s">
        <v>159</v>
      </c>
      <c r="C245" s="2"/>
      <c r="D245" s="2"/>
      <c r="E245" s="2">
        <v>1</v>
      </c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>
        <f t="shared" si="3"/>
        <v>1</v>
      </c>
      <c r="Q245" s="2"/>
      <c r="R245" s="2"/>
      <c r="S245" s="2"/>
      <c r="T245" s="2"/>
      <c r="U245" s="2"/>
      <c r="V245" s="2"/>
      <c r="W245" s="2"/>
    </row>
    <row r="246" spans="1:23" ht="15" customHeight="1">
      <c r="A246" s="38"/>
      <c r="B246" s="5" t="s">
        <v>160</v>
      </c>
      <c r="C246" s="2"/>
      <c r="D246" s="2"/>
      <c r="E246" s="2">
        <v>1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>
        <f t="shared" si="3"/>
        <v>1</v>
      </c>
      <c r="Q246" s="2"/>
      <c r="R246" s="2"/>
      <c r="S246" s="2"/>
      <c r="T246" s="2"/>
      <c r="U246" s="2"/>
      <c r="V246" s="2"/>
      <c r="W246" s="2"/>
    </row>
    <row r="247" spans="1:23" ht="15" customHeight="1">
      <c r="A247" s="38"/>
      <c r="B247" s="5" t="s">
        <v>161</v>
      </c>
      <c r="C247" s="2"/>
      <c r="D247" s="2"/>
      <c r="E247" s="2">
        <v>1</v>
      </c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>
        <f t="shared" si="3"/>
        <v>1</v>
      </c>
      <c r="Q247" s="2"/>
      <c r="R247" s="2"/>
      <c r="S247" s="2"/>
      <c r="T247" s="2"/>
      <c r="U247" s="2"/>
      <c r="V247" s="2"/>
      <c r="W247" s="2"/>
    </row>
    <row r="248" spans="1:23" ht="15" customHeight="1">
      <c r="A248" s="38"/>
      <c r="B248" s="5" t="s">
        <v>162</v>
      </c>
      <c r="C248" s="2"/>
      <c r="D248" s="2"/>
      <c r="E248" s="2">
        <v>1</v>
      </c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>
        <f t="shared" si="3"/>
        <v>1</v>
      </c>
      <c r="Q248" s="2"/>
      <c r="R248" s="2"/>
      <c r="S248" s="2"/>
      <c r="T248" s="2"/>
      <c r="U248" s="2"/>
      <c r="V248" s="2"/>
      <c r="W248" s="2"/>
    </row>
    <row r="249" spans="1:23" ht="15" customHeight="1">
      <c r="A249" s="38"/>
      <c r="B249" s="5" t="s">
        <v>163</v>
      </c>
      <c r="C249" s="2"/>
      <c r="D249" s="2"/>
      <c r="E249" s="2">
        <v>1</v>
      </c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>
        <f t="shared" si="3"/>
        <v>1</v>
      </c>
      <c r="Q249" s="2"/>
      <c r="R249" s="2"/>
      <c r="S249" s="2"/>
      <c r="T249" s="2"/>
      <c r="U249" s="2"/>
      <c r="V249" s="2"/>
      <c r="W249" s="2"/>
    </row>
    <row r="250" spans="1:23" ht="15" customHeight="1">
      <c r="A250" s="38"/>
      <c r="B250" s="5" t="s">
        <v>164</v>
      </c>
      <c r="C250" s="2"/>
      <c r="D250" s="2"/>
      <c r="E250" s="2"/>
      <c r="F250" s="2">
        <v>1</v>
      </c>
      <c r="G250" s="2"/>
      <c r="H250" s="2"/>
      <c r="I250" s="2"/>
      <c r="J250" s="2"/>
      <c r="K250" s="2"/>
      <c r="L250" s="2"/>
      <c r="M250" s="2"/>
      <c r="N250" s="2"/>
      <c r="O250" s="2"/>
      <c r="P250" s="2">
        <f t="shared" si="3"/>
        <v>1</v>
      </c>
      <c r="Q250" s="2"/>
      <c r="R250" s="2"/>
      <c r="S250" s="2"/>
      <c r="T250" s="2"/>
      <c r="U250" s="2"/>
      <c r="V250" s="2"/>
      <c r="W250" s="2"/>
    </row>
    <row r="251" spans="1:23" ht="15" customHeight="1">
      <c r="A251" s="38"/>
      <c r="B251" s="5" t="s">
        <v>165</v>
      </c>
      <c r="C251" s="2"/>
      <c r="D251" s="2"/>
      <c r="E251" s="2"/>
      <c r="F251" s="2"/>
      <c r="G251" s="2"/>
      <c r="H251" s="2"/>
      <c r="I251" s="2"/>
      <c r="J251" s="2"/>
      <c r="K251" s="2"/>
      <c r="L251" s="2">
        <v>1</v>
      </c>
      <c r="M251" s="2"/>
      <c r="N251" s="2"/>
      <c r="O251" s="2"/>
      <c r="P251" s="2">
        <f t="shared" si="3"/>
        <v>1</v>
      </c>
      <c r="Q251" s="2"/>
      <c r="R251" s="2"/>
      <c r="S251" s="2"/>
      <c r="T251" s="2"/>
      <c r="U251" s="2"/>
      <c r="V251" s="2"/>
      <c r="W251" s="2"/>
    </row>
    <row r="252" spans="1:23" ht="15" customHeight="1">
      <c r="A252" s="38"/>
      <c r="B252" s="5" t="s">
        <v>166</v>
      </c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>
        <v>1</v>
      </c>
      <c r="P252" s="2">
        <f t="shared" si="3"/>
        <v>1</v>
      </c>
      <c r="Q252" s="2"/>
      <c r="R252" s="2"/>
      <c r="S252" s="2"/>
      <c r="T252" s="2"/>
      <c r="U252" s="2"/>
      <c r="V252" s="2"/>
      <c r="W252" s="2"/>
    </row>
    <row r="253" spans="1:23" ht="15" customHeight="1">
      <c r="A253" s="38"/>
      <c r="B253" s="5" t="s">
        <v>167</v>
      </c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>
        <v>1</v>
      </c>
      <c r="P253" s="2">
        <f t="shared" si="3"/>
        <v>1</v>
      </c>
      <c r="Q253" s="2"/>
      <c r="R253" s="2"/>
      <c r="S253" s="2"/>
      <c r="T253" s="2"/>
      <c r="U253" s="2"/>
      <c r="V253" s="2"/>
      <c r="W253" s="2"/>
    </row>
    <row r="254" spans="1:23" ht="15" customHeight="1">
      <c r="A254" s="38"/>
      <c r="B254" s="5" t="s">
        <v>168</v>
      </c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>
        <v>1</v>
      </c>
      <c r="P254" s="2">
        <f t="shared" si="3"/>
        <v>1</v>
      </c>
      <c r="Q254" s="2"/>
      <c r="R254" s="2"/>
      <c r="S254" s="2"/>
      <c r="T254" s="2"/>
      <c r="U254" s="2"/>
      <c r="V254" s="2"/>
      <c r="W254" s="2"/>
    </row>
    <row r="255" spans="1:23" ht="15" customHeight="1">
      <c r="A255" s="38"/>
      <c r="B255" s="5" t="s">
        <v>169</v>
      </c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>
        <v>1</v>
      </c>
      <c r="P255" s="2">
        <f t="shared" si="3"/>
        <v>1</v>
      </c>
      <c r="Q255" s="2"/>
      <c r="R255" s="2"/>
      <c r="S255" s="2"/>
      <c r="T255" s="2"/>
      <c r="U255" s="2"/>
      <c r="V255" s="2"/>
      <c r="W255" s="2"/>
    </row>
    <row r="256" spans="1:23" ht="15" customHeight="1">
      <c r="A256" s="38"/>
      <c r="B256" s="5" t="s">
        <v>170</v>
      </c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>
        <v>1</v>
      </c>
      <c r="P256" s="2">
        <f t="shared" si="3"/>
        <v>1</v>
      </c>
      <c r="Q256" s="2"/>
      <c r="R256" s="2"/>
      <c r="S256" s="2"/>
      <c r="T256" s="2"/>
      <c r="U256" s="2"/>
      <c r="V256" s="2"/>
      <c r="W256" s="2"/>
    </row>
    <row r="257" spans="1:23" ht="15" customHeight="1">
      <c r="A257" s="38"/>
      <c r="B257" s="5" t="s">
        <v>171</v>
      </c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>
        <v>1</v>
      </c>
      <c r="P257" s="2">
        <f t="shared" si="3"/>
        <v>1</v>
      </c>
      <c r="Q257" s="2"/>
      <c r="R257" s="2"/>
      <c r="S257" s="2"/>
      <c r="T257" s="2"/>
      <c r="U257" s="2"/>
      <c r="V257" s="2"/>
      <c r="W257" s="2"/>
    </row>
    <row r="258" spans="1:23" ht="15" customHeight="1">
      <c r="A258" s="38"/>
      <c r="B258" s="5" t="s">
        <v>172</v>
      </c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>
        <v>1</v>
      </c>
      <c r="P258" s="2">
        <f t="shared" si="3"/>
        <v>1</v>
      </c>
      <c r="Q258" s="2"/>
      <c r="R258" s="2"/>
      <c r="S258" s="2"/>
      <c r="T258" s="2"/>
      <c r="U258" s="2"/>
      <c r="V258" s="2"/>
      <c r="W258" s="2"/>
    </row>
    <row r="259" spans="1:23" ht="15" customHeight="1">
      <c r="A259" s="38"/>
      <c r="B259" s="5" t="s">
        <v>173</v>
      </c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>
        <v>1</v>
      </c>
      <c r="P259" s="2">
        <f t="shared" si="3"/>
        <v>1</v>
      </c>
      <c r="Q259" s="2"/>
      <c r="R259" s="2"/>
      <c r="S259" s="2"/>
      <c r="T259" s="2"/>
      <c r="U259" s="2"/>
      <c r="V259" s="2"/>
      <c r="W259" s="2"/>
    </row>
    <row r="260" spans="1:23" ht="15" customHeight="1">
      <c r="A260" s="38"/>
      <c r="B260" s="5" t="s">
        <v>174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>
        <v>1</v>
      </c>
      <c r="P260" s="2">
        <f t="shared" si="3"/>
        <v>1</v>
      </c>
      <c r="Q260" s="2"/>
      <c r="R260" s="2"/>
      <c r="S260" s="2"/>
      <c r="T260" s="2"/>
      <c r="U260" s="2"/>
      <c r="V260" s="2"/>
      <c r="W260" s="2"/>
    </row>
    <row r="261" spans="1:23" ht="15" customHeight="1">
      <c r="A261" s="38"/>
      <c r="B261" s="5" t="s">
        <v>175</v>
      </c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>
        <v>1</v>
      </c>
      <c r="P261" s="2">
        <f t="shared" si="3"/>
        <v>1</v>
      </c>
      <c r="Q261" s="2"/>
      <c r="R261" s="2"/>
      <c r="S261" s="2"/>
      <c r="T261" s="2"/>
      <c r="U261" s="2"/>
      <c r="V261" s="2"/>
      <c r="W261" s="2"/>
    </row>
    <row r="262" spans="1:23" ht="15" customHeight="1">
      <c r="A262" s="38"/>
      <c r="B262" s="5" t="s">
        <v>176</v>
      </c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>
        <v>1</v>
      </c>
      <c r="P262" s="2">
        <f t="shared" si="3"/>
        <v>1</v>
      </c>
      <c r="Q262" s="2"/>
      <c r="R262" s="2"/>
      <c r="S262" s="2"/>
      <c r="T262" s="2"/>
      <c r="U262" s="2"/>
      <c r="V262" s="2"/>
      <c r="W262" s="2"/>
    </row>
    <row r="263" spans="1:23" ht="15" customHeight="1">
      <c r="A263" s="38"/>
      <c r="B263" s="5" t="s">
        <v>177</v>
      </c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>
        <v>1</v>
      </c>
      <c r="P263" s="2">
        <f t="shared" si="3"/>
        <v>1</v>
      </c>
      <c r="Q263" s="2"/>
      <c r="R263" s="2"/>
      <c r="S263" s="2"/>
      <c r="T263" s="2"/>
      <c r="U263" s="2"/>
      <c r="V263" s="2"/>
      <c r="W263" s="2"/>
    </row>
    <row r="264" spans="1:23" ht="15" customHeight="1">
      <c r="A264" s="38"/>
      <c r="B264" s="5" t="s">
        <v>178</v>
      </c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>
        <v>1</v>
      </c>
      <c r="P264" s="2">
        <f t="shared" si="3"/>
        <v>1</v>
      </c>
      <c r="Q264" s="2"/>
      <c r="R264" s="2"/>
      <c r="S264" s="2"/>
      <c r="T264" s="2"/>
      <c r="U264" s="2"/>
      <c r="V264" s="2"/>
      <c r="W264" s="2"/>
    </row>
    <row r="265" spans="1:23" ht="15" customHeight="1">
      <c r="A265" s="38"/>
      <c r="B265" s="5" t="s">
        <v>179</v>
      </c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>
        <v>1</v>
      </c>
      <c r="P265" s="2">
        <f t="shared" si="3"/>
        <v>1</v>
      </c>
      <c r="Q265" s="2"/>
      <c r="R265" s="2"/>
      <c r="S265" s="2"/>
      <c r="T265" s="2"/>
      <c r="U265" s="2"/>
      <c r="V265" s="2"/>
      <c r="W265" s="2"/>
    </row>
    <row r="266" spans="1:23" ht="15" customHeight="1">
      <c r="A266" s="38"/>
      <c r="B266" s="5" t="s">
        <v>180</v>
      </c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>
        <v>1</v>
      </c>
      <c r="P266" s="2">
        <f t="shared" si="3"/>
        <v>1</v>
      </c>
      <c r="Q266" s="2"/>
      <c r="R266" s="2"/>
      <c r="S266" s="2"/>
      <c r="T266" s="2"/>
      <c r="U266" s="2"/>
      <c r="V266" s="2"/>
      <c r="W266" s="2"/>
    </row>
    <row r="267" spans="1:23" ht="15" customHeight="1">
      <c r="A267" s="38"/>
      <c r="B267" s="5" t="s">
        <v>181</v>
      </c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>
        <v>1</v>
      </c>
      <c r="P267" s="2">
        <f t="shared" si="3"/>
        <v>1</v>
      </c>
      <c r="Q267" s="2"/>
      <c r="R267" s="2"/>
      <c r="S267" s="2"/>
      <c r="T267" s="2"/>
      <c r="U267" s="2"/>
      <c r="V267" s="2"/>
      <c r="W267" s="2"/>
    </row>
    <row r="268" spans="1:23" ht="15" customHeight="1">
      <c r="A268" s="38"/>
      <c r="B268" s="5" t="s">
        <v>182</v>
      </c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>
        <v>1</v>
      </c>
      <c r="P268" s="2">
        <f t="shared" si="3"/>
        <v>1</v>
      </c>
      <c r="Q268" s="2"/>
      <c r="R268" s="2"/>
      <c r="S268" s="2"/>
      <c r="T268" s="2"/>
      <c r="U268" s="2"/>
      <c r="V268" s="2"/>
      <c r="W268" s="2"/>
    </row>
    <row r="269" spans="1:23" ht="15" customHeight="1">
      <c r="A269" s="38"/>
      <c r="B269" s="5" t="s">
        <v>183</v>
      </c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>
        <v>1</v>
      </c>
      <c r="P269" s="2">
        <f t="shared" si="3"/>
        <v>1</v>
      </c>
      <c r="Q269" s="2"/>
      <c r="R269" s="2"/>
      <c r="S269" s="2"/>
      <c r="T269" s="2"/>
      <c r="U269" s="2"/>
      <c r="V269" s="2"/>
      <c r="W269" s="2"/>
    </row>
    <row r="270" spans="1:23" ht="15" customHeight="1">
      <c r="A270" s="38"/>
      <c r="B270" s="5" t="s">
        <v>184</v>
      </c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>
        <v>1</v>
      </c>
      <c r="P270" s="2">
        <f t="shared" si="3"/>
        <v>1</v>
      </c>
      <c r="Q270" s="2"/>
      <c r="R270" s="2"/>
      <c r="S270" s="2"/>
      <c r="T270" s="2"/>
      <c r="U270" s="2"/>
      <c r="V270" s="2"/>
      <c r="W270" s="2"/>
    </row>
    <row r="271" spans="1:23" ht="15" customHeight="1">
      <c r="A271" s="38"/>
      <c r="B271" s="5" t="s">
        <v>185</v>
      </c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>
        <v>1</v>
      </c>
      <c r="P271" s="2">
        <f t="shared" si="3"/>
        <v>1</v>
      </c>
      <c r="Q271" s="2"/>
      <c r="R271" s="2"/>
      <c r="S271" s="2"/>
      <c r="T271" s="2"/>
      <c r="U271" s="2"/>
      <c r="V271" s="2"/>
      <c r="W271" s="2"/>
    </row>
    <row r="272" spans="1:23" ht="15" customHeight="1">
      <c r="A272" s="38"/>
      <c r="B272" s="5" t="s">
        <v>186</v>
      </c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>
        <v>1</v>
      </c>
      <c r="P272" s="2">
        <f t="shared" si="3"/>
        <v>1</v>
      </c>
      <c r="Q272" s="2"/>
      <c r="R272" s="2"/>
      <c r="S272" s="2"/>
      <c r="T272" s="2"/>
      <c r="U272" s="2"/>
      <c r="V272" s="2"/>
      <c r="W272" s="2"/>
    </row>
    <row r="273" spans="1:23" ht="15" customHeight="1">
      <c r="A273" s="38"/>
      <c r="B273" s="5" t="s">
        <v>187</v>
      </c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>
        <v>1</v>
      </c>
      <c r="P273" s="2">
        <f t="shared" si="3"/>
        <v>1</v>
      </c>
      <c r="Q273" s="2"/>
      <c r="R273" s="2"/>
      <c r="S273" s="2"/>
      <c r="T273" s="2"/>
      <c r="U273" s="2"/>
      <c r="V273" s="2"/>
      <c r="W273" s="2"/>
    </row>
    <row r="274" spans="1:23" ht="15" customHeight="1">
      <c r="A274" s="38"/>
      <c r="B274" s="5" t="s">
        <v>188</v>
      </c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>
        <v>1</v>
      </c>
      <c r="P274" s="2">
        <f t="shared" si="3"/>
        <v>1</v>
      </c>
      <c r="Q274" s="2"/>
      <c r="R274" s="2"/>
      <c r="S274" s="2"/>
      <c r="T274" s="2"/>
      <c r="U274" s="2"/>
      <c r="V274" s="2"/>
      <c r="W274" s="2"/>
    </row>
    <row r="275" spans="1:23" ht="15" customHeight="1">
      <c r="A275" s="38"/>
      <c r="B275" s="5" t="s">
        <v>189</v>
      </c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>
        <v>1</v>
      </c>
      <c r="P275" s="2">
        <f t="shared" si="3"/>
        <v>1</v>
      </c>
      <c r="Q275" s="2"/>
      <c r="R275" s="2"/>
      <c r="S275" s="2"/>
      <c r="T275" s="2"/>
      <c r="U275" s="2"/>
      <c r="V275" s="2"/>
      <c r="W275" s="2"/>
    </row>
    <row r="276" spans="1:23" ht="15" customHeight="1">
      <c r="A276" s="38"/>
      <c r="B276" s="5" t="s">
        <v>190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15" customHeight="1">
      <c r="A277" s="38"/>
      <c r="B277" s="5" t="s">
        <v>191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>
        <v>1</v>
      </c>
      <c r="P277" s="2">
        <f t="shared" si="3"/>
        <v>1</v>
      </c>
      <c r="Q277" s="2"/>
      <c r="R277" s="2"/>
      <c r="S277" s="2"/>
      <c r="T277" s="2"/>
      <c r="U277" s="2"/>
      <c r="V277" s="2"/>
      <c r="W277" s="2"/>
    </row>
    <row r="278" spans="1:23" ht="15" customHeight="1">
      <c r="A278" s="38"/>
      <c r="B278" s="5" t="s">
        <v>192</v>
      </c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>
        <v>1</v>
      </c>
      <c r="P278" s="2">
        <f t="shared" si="3"/>
        <v>1</v>
      </c>
      <c r="Q278" s="2"/>
      <c r="R278" s="2"/>
      <c r="S278" s="2"/>
      <c r="T278" s="2"/>
      <c r="U278" s="2"/>
      <c r="V278" s="2"/>
      <c r="W278" s="2"/>
    </row>
    <row r="279" spans="1:23" ht="15" customHeight="1">
      <c r="A279" s="38"/>
      <c r="B279" s="5" t="s">
        <v>193</v>
      </c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>
        <v>1</v>
      </c>
      <c r="P279" s="2">
        <f t="shared" si="3"/>
        <v>1</v>
      </c>
      <c r="Q279" s="2"/>
      <c r="R279" s="2"/>
      <c r="S279" s="2"/>
      <c r="T279" s="2"/>
      <c r="U279" s="2"/>
      <c r="V279" s="2"/>
      <c r="W279" s="2"/>
    </row>
    <row r="280" spans="1:23" ht="15" customHeight="1">
      <c r="A280" s="38"/>
      <c r="B280" s="5" t="s">
        <v>194</v>
      </c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>
        <v>1</v>
      </c>
      <c r="P280" s="2">
        <f t="shared" si="3"/>
        <v>1</v>
      </c>
      <c r="Q280" s="2"/>
      <c r="R280" s="2"/>
      <c r="S280" s="2"/>
      <c r="T280" s="2"/>
      <c r="U280" s="2"/>
      <c r="V280" s="2"/>
      <c r="W280" s="2"/>
    </row>
    <row r="281" spans="1:23" ht="15" customHeight="1">
      <c r="A281" s="38"/>
      <c r="B281" s="5" t="s">
        <v>195</v>
      </c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>
        <v>1</v>
      </c>
      <c r="P281" s="2">
        <f t="shared" si="3"/>
        <v>1</v>
      </c>
      <c r="Q281" s="2"/>
      <c r="R281" s="2"/>
      <c r="S281" s="2"/>
      <c r="T281" s="2"/>
      <c r="U281" s="2"/>
      <c r="V281" s="2"/>
      <c r="W281" s="2"/>
    </row>
    <row r="282" spans="1:23" ht="15" customHeight="1">
      <c r="A282" s="38"/>
      <c r="B282" s="5" t="s">
        <v>196</v>
      </c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>
        <v>1</v>
      </c>
      <c r="P282" s="2">
        <f t="shared" si="3"/>
        <v>1</v>
      </c>
      <c r="Q282" s="2"/>
      <c r="R282" s="2"/>
      <c r="S282" s="2"/>
      <c r="T282" s="2"/>
      <c r="U282" s="2"/>
      <c r="V282" s="2"/>
      <c r="W282" s="2"/>
    </row>
    <row r="283" spans="1:23" ht="15" customHeight="1">
      <c r="A283" s="38"/>
      <c r="B283" s="5" t="s">
        <v>197</v>
      </c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>
        <v>1</v>
      </c>
      <c r="P283" s="2">
        <f t="shared" si="3"/>
        <v>1</v>
      </c>
      <c r="Q283" s="2"/>
      <c r="R283" s="2"/>
      <c r="S283" s="2"/>
      <c r="T283" s="2"/>
      <c r="U283" s="2"/>
      <c r="V283" s="2"/>
      <c r="W283" s="2"/>
    </row>
    <row r="284" spans="1:23" ht="15" customHeight="1">
      <c r="A284" s="38"/>
      <c r="B284" s="5" t="s">
        <v>198</v>
      </c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>
        <v>1</v>
      </c>
      <c r="P284" s="2">
        <f t="shared" si="3"/>
        <v>1</v>
      </c>
      <c r="Q284" s="2"/>
      <c r="R284" s="2"/>
      <c r="S284" s="2"/>
      <c r="T284" s="2"/>
      <c r="U284" s="2"/>
      <c r="V284" s="2"/>
      <c r="W284" s="2"/>
    </row>
    <row r="285" spans="1:23" ht="15" customHeight="1">
      <c r="A285" s="38"/>
      <c r="B285" s="5" t="s">
        <v>199</v>
      </c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>
        <v>1</v>
      </c>
      <c r="P285" s="2">
        <f t="shared" si="3"/>
        <v>1</v>
      </c>
      <c r="Q285" s="2"/>
      <c r="R285" s="2"/>
      <c r="S285" s="2"/>
      <c r="T285" s="2"/>
      <c r="U285" s="2"/>
      <c r="V285" s="2"/>
      <c r="W285" s="2"/>
    </row>
    <row r="286" spans="1:23" ht="15" customHeight="1">
      <c r="A286" s="38"/>
      <c r="B286" s="5" t="s">
        <v>200</v>
      </c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>
        <v>1</v>
      </c>
      <c r="P286" s="2">
        <f t="shared" si="3"/>
        <v>1</v>
      </c>
      <c r="Q286" s="2"/>
      <c r="R286" s="2"/>
      <c r="S286" s="2"/>
      <c r="T286" s="2"/>
      <c r="U286" s="2"/>
      <c r="V286" s="2"/>
      <c r="W286" s="2"/>
    </row>
    <row r="287" spans="1:23" ht="15" customHeight="1">
      <c r="A287" s="38"/>
      <c r="B287" s="5" t="s">
        <v>201</v>
      </c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>
        <v>1</v>
      </c>
      <c r="P287" s="2">
        <f t="shared" si="3"/>
        <v>1</v>
      </c>
      <c r="Q287" s="2"/>
      <c r="R287" s="2"/>
      <c r="S287" s="2"/>
      <c r="T287" s="2"/>
      <c r="U287" s="2"/>
      <c r="V287" s="2"/>
      <c r="W287" s="2"/>
    </row>
    <row r="288" spans="1:23" ht="15" customHeight="1">
      <c r="A288" s="38"/>
      <c r="B288" s="5" t="s">
        <v>202</v>
      </c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>
        <v>1</v>
      </c>
      <c r="P288" s="2">
        <f t="shared" si="3"/>
        <v>1</v>
      </c>
      <c r="Q288" s="2"/>
      <c r="R288" s="2"/>
      <c r="S288" s="2"/>
      <c r="T288" s="2"/>
      <c r="U288" s="2"/>
      <c r="V288" s="2"/>
      <c r="W288" s="2"/>
    </row>
    <row r="289" spans="1:23" ht="15" customHeight="1">
      <c r="A289" s="39"/>
      <c r="B289" s="5" t="s">
        <v>203</v>
      </c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>
        <v>1</v>
      </c>
      <c r="P289" s="2">
        <f t="shared" si="3"/>
        <v>1</v>
      </c>
      <c r="Q289" s="2"/>
      <c r="R289" s="2"/>
      <c r="S289" s="2"/>
      <c r="T289" s="2"/>
      <c r="U289" s="2"/>
      <c r="V289" s="2"/>
      <c r="W289" s="2"/>
    </row>
    <row r="290" spans="1:23" ht="19.5" customHeight="1">
      <c r="A290" s="40" t="s">
        <v>204</v>
      </c>
      <c r="B290" s="5" t="s">
        <v>105</v>
      </c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>
        <v>2</v>
      </c>
      <c r="P290" s="2">
        <f t="shared" si="3"/>
        <v>2</v>
      </c>
      <c r="Q290" s="2"/>
      <c r="R290" s="2"/>
      <c r="S290" s="2"/>
      <c r="T290" s="2"/>
      <c r="U290" s="2"/>
      <c r="V290" s="2"/>
      <c r="W290" s="2"/>
    </row>
    <row r="291" spans="1:23" ht="19.5" customHeight="1">
      <c r="A291" s="38"/>
      <c r="B291" s="5" t="s">
        <v>107</v>
      </c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>
        <v>2</v>
      </c>
      <c r="P291" s="2">
        <f t="shared" ref="P291:P354" si="4">SUM(C291:O291)</f>
        <v>2</v>
      </c>
      <c r="Q291" s="2"/>
      <c r="R291" s="2"/>
      <c r="S291" s="2"/>
      <c r="T291" s="2"/>
      <c r="U291" s="2"/>
      <c r="V291" s="2"/>
      <c r="W291" s="2"/>
    </row>
    <row r="292" spans="1:23" ht="19.5" customHeight="1">
      <c r="A292" s="38"/>
      <c r="B292" s="5" t="s">
        <v>106</v>
      </c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>
        <v>2</v>
      </c>
      <c r="P292" s="2">
        <f t="shared" si="4"/>
        <v>2</v>
      </c>
      <c r="Q292" s="2"/>
      <c r="R292" s="2"/>
      <c r="S292" s="2"/>
      <c r="T292" s="2"/>
      <c r="U292" s="2"/>
      <c r="V292" s="2"/>
      <c r="W292" s="2"/>
    </row>
    <row r="293" spans="1:23" ht="19.5" customHeight="1">
      <c r="A293" s="38"/>
      <c r="B293" s="5" t="s">
        <v>108</v>
      </c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>
        <v>2</v>
      </c>
      <c r="P293" s="2">
        <f t="shared" si="4"/>
        <v>2</v>
      </c>
      <c r="Q293" s="2"/>
      <c r="R293" s="2"/>
      <c r="S293" s="2"/>
      <c r="T293" s="2"/>
      <c r="U293" s="2"/>
      <c r="V293" s="2"/>
      <c r="W293" s="2"/>
    </row>
    <row r="294" spans="1:23" ht="19.5" customHeight="1">
      <c r="A294" s="38"/>
      <c r="B294" s="5" t="s">
        <v>111</v>
      </c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>
        <v>2</v>
      </c>
      <c r="P294" s="2">
        <f t="shared" si="4"/>
        <v>2</v>
      </c>
      <c r="Q294" s="2"/>
      <c r="R294" s="2"/>
      <c r="S294" s="2"/>
      <c r="T294" s="2"/>
      <c r="U294" s="2"/>
      <c r="V294" s="2"/>
      <c r="W294" s="2"/>
    </row>
    <row r="295" spans="1:23" ht="19.5" customHeight="1">
      <c r="A295" s="38"/>
      <c r="B295" s="5" t="s">
        <v>32</v>
      </c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>
        <v>2</v>
      </c>
      <c r="P295" s="2">
        <f t="shared" si="4"/>
        <v>2</v>
      </c>
      <c r="Q295" s="2"/>
      <c r="R295" s="2"/>
      <c r="S295" s="2"/>
      <c r="T295" s="2"/>
      <c r="U295" s="2"/>
      <c r="V295" s="2"/>
      <c r="W295" s="2"/>
    </row>
    <row r="296" spans="1:23" ht="19.5" customHeight="1">
      <c r="A296" s="39"/>
      <c r="B296" s="5" t="s">
        <v>205</v>
      </c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>
        <v>2</v>
      </c>
      <c r="P296" s="2">
        <f t="shared" si="4"/>
        <v>2</v>
      </c>
      <c r="Q296" s="2"/>
      <c r="R296" s="2"/>
      <c r="S296" s="2"/>
      <c r="T296" s="2"/>
      <c r="U296" s="2"/>
      <c r="V296" s="2"/>
      <c r="W296" s="2"/>
    </row>
    <row r="297" spans="1:23" ht="19.5" customHeight="1">
      <c r="A297" s="10"/>
      <c r="B297" s="5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 t="s">
        <v>206</v>
      </c>
      <c r="Q297" s="2" t="s">
        <v>207</v>
      </c>
      <c r="R297" s="2" t="s">
        <v>208</v>
      </c>
      <c r="S297" s="2" t="s">
        <v>209</v>
      </c>
      <c r="T297" s="2" t="s">
        <v>210</v>
      </c>
      <c r="U297" s="2" t="s">
        <v>211</v>
      </c>
      <c r="V297" s="2" t="s">
        <v>212</v>
      </c>
      <c r="W297" s="11" t="s">
        <v>213</v>
      </c>
    </row>
    <row r="298" spans="1:23" ht="19.5" customHeight="1">
      <c r="A298" s="40" t="s">
        <v>214</v>
      </c>
      <c r="B298" s="5" t="s">
        <v>132</v>
      </c>
      <c r="C298" s="2">
        <v>3</v>
      </c>
      <c r="D298" s="2"/>
      <c r="E298" s="2">
        <v>1.8</v>
      </c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>
        <f>SUM(C298:O298)</f>
        <v>4.8</v>
      </c>
      <c r="Q298" s="2">
        <v>2.4</v>
      </c>
      <c r="R298" s="2">
        <f>Q298*P298</f>
        <v>11.52</v>
      </c>
      <c r="S298" s="12">
        <f>P298/T298</f>
        <v>4.1739130434782608</v>
      </c>
      <c r="T298" s="2">
        <v>1.1499999999999999</v>
      </c>
      <c r="U298" s="13">
        <f>S298*Q298</f>
        <v>10.017391304347825</v>
      </c>
      <c r="V298" s="14">
        <f>R298+U298</f>
        <v>21.537391304347825</v>
      </c>
      <c r="W298" s="12">
        <f>Q298*P298</f>
        <v>11.52</v>
      </c>
    </row>
    <row r="299" spans="1:23" ht="19.5" customHeight="1">
      <c r="A299" s="38"/>
      <c r="B299" s="5" t="s">
        <v>29</v>
      </c>
      <c r="C299" s="2">
        <v>4.8</v>
      </c>
      <c r="D299" s="2"/>
      <c r="E299" s="2"/>
      <c r="F299" s="2"/>
      <c r="G299" s="2">
        <v>0.6</v>
      </c>
      <c r="H299" s="2"/>
      <c r="I299" s="2"/>
      <c r="J299" s="2"/>
      <c r="K299" s="2"/>
      <c r="L299" s="2">
        <v>9</v>
      </c>
      <c r="M299" s="2"/>
      <c r="N299" s="2"/>
      <c r="O299" s="2"/>
      <c r="P299" s="2">
        <f t="shared" si="4"/>
        <v>14.399999999999999</v>
      </c>
      <c r="Q299" s="2">
        <v>1.8</v>
      </c>
      <c r="R299" s="2">
        <f t="shared" ref="R299:R362" si="5">Q299*P299</f>
        <v>25.919999999999998</v>
      </c>
      <c r="S299" s="12">
        <f t="shared" ref="S299:S362" si="6">P299/T299</f>
        <v>12.521739130434783</v>
      </c>
      <c r="T299" s="2">
        <v>1.1499999999999999</v>
      </c>
      <c r="U299" s="13">
        <f t="shared" ref="U299:U362" si="7">S299*Q299</f>
        <v>22.53913043478261</v>
      </c>
      <c r="V299" s="14">
        <f t="shared" ref="V299:V362" si="8">R299+U299</f>
        <v>48.459130434782608</v>
      </c>
      <c r="W299" s="12">
        <f t="shared" ref="W299:W362" si="9">Q299*P299</f>
        <v>25.919999999999998</v>
      </c>
    </row>
    <row r="300" spans="1:23" ht="19.5" customHeight="1">
      <c r="A300" s="38"/>
      <c r="B300" s="16" t="s">
        <v>94</v>
      </c>
      <c r="C300" s="2">
        <f>22.2+14</f>
        <v>36.200000000000003</v>
      </c>
      <c r="D300" s="15">
        <v>16.2</v>
      </c>
      <c r="E300" s="2">
        <v>10</v>
      </c>
      <c r="F300" s="2">
        <f>10.4+61.7</f>
        <v>72.100000000000009</v>
      </c>
      <c r="G300" s="2">
        <v>26</v>
      </c>
      <c r="H300" s="2">
        <v>22.5</v>
      </c>
      <c r="I300" s="2">
        <v>25.5</v>
      </c>
      <c r="J300" s="2">
        <v>25.8</v>
      </c>
      <c r="K300" s="2">
        <v>12.7</v>
      </c>
      <c r="L300" s="2">
        <v>64.900000000000006</v>
      </c>
      <c r="M300" s="2">
        <v>25.3</v>
      </c>
      <c r="N300" s="2">
        <v>25.4</v>
      </c>
      <c r="O300" s="2"/>
      <c r="P300" s="2">
        <f t="shared" si="4"/>
        <v>362.59999999999997</v>
      </c>
      <c r="Q300" s="11">
        <v>1.4</v>
      </c>
      <c r="R300" s="2">
        <f t="shared" si="5"/>
        <v>507.63999999999993</v>
      </c>
      <c r="S300" s="12">
        <f t="shared" si="6"/>
        <v>315.30434782608694</v>
      </c>
      <c r="T300" s="2">
        <v>1.1499999999999999</v>
      </c>
      <c r="U300" s="13">
        <f t="shared" si="7"/>
        <v>441.42608695652171</v>
      </c>
      <c r="V300" s="14">
        <f t="shared" si="8"/>
        <v>949.06608695652164</v>
      </c>
      <c r="W300" s="12">
        <f t="shared" si="9"/>
        <v>507.63999999999993</v>
      </c>
    </row>
    <row r="301" spans="1:23" ht="19.5" customHeight="1">
      <c r="A301" s="38"/>
      <c r="B301" s="16" t="s">
        <v>95</v>
      </c>
      <c r="C301" s="2">
        <f>1.5+12.9</f>
        <v>14.4</v>
      </c>
      <c r="D301" s="15">
        <v>10.8</v>
      </c>
      <c r="E301" s="2">
        <v>17.899999999999999</v>
      </c>
      <c r="F301" s="2">
        <v>34.1</v>
      </c>
      <c r="G301" s="2"/>
      <c r="H301" s="2"/>
      <c r="I301" s="2"/>
      <c r="J301" s="2"/>
      <c r="K301" s="2"/>
      <c r="L301" s="2"/>
      <c r="M301" s="2"/>
      <c r="N301" s="2"/>
      <c r="O301" s="2"/>
      <c r="P301" s="2">
        <f t="shared" si="4"/>
        <v>77.2</v>
      </c>
      <c r="Q301" s="11">
        <v>1</v>
      </c>
      <c r="R301" s="2">
        <f t="shared" si="5"/>
        <v>77.2</v>
      </c>
      <c r="S301" s="12">
        <f t="shared" si="6"/>
        <v>67.130434782608702</v>
      </c>
      <c r="T301" s="2">
        <v>1.1499999999999999</v>
      </c>
      <c r="U301" s="13">
        <f t="shared" si="7"/>
        <v>67.130434782608702</v>
      </c>
      <c r="V301" s="14">
        <f t="shared" si="8"/>
        <v>144.33043478260871</v>
      </c>
      <c r="W301" s="12">
        <f t="shared" si="9"/>
        <v>77.2</v>
      </c>
    </row>
    <row r="302" spans="1:23" ht="19.5" customHeight="1">
      <c r="A302" s="38"/>
      <c r="B302" s="5" t="s">
        <v>45</v>
      </c>
      <c r="C302" s="2"/>
      <c r="D302" s="2"/>
      <c r="E302" s="2"/>
      <c r="F302" s="2">
        <v>2.7</v>
      </c>
      <c r="G302" s="2">
        <v>6.7</v>
      </c>
      <c r="H302" s="2">
        <v>21.2</v>
      </c>
      <c r="I302" s="2">
        <v>13.6</v>
      </c>
      <c r="J302" s="2">
        <v>16.3</v>
      </c>
      <c r="K302" s="2">
        <v>14.2</v>
      </c>
      <c r="L302" s="2">
        <v>8.1</v>
      </c>
      <c r="M302" s="2">
        <v>8.1</v>
      </c>
      <c r="N302" s="2">
        <v>16.2</v>
      </c>
      <c r="O302" s="2"/>
      <c r="P302" s="2">
        <f t="shared" si="4"/>
        <v>107.1</v>
      </c>
      <c r="Q302" s="11">
        <v>1.2</v>
      </c>
      <c r="R302" s="2">
        <f t="shared" si="5"/>
        <v>128.51999999999998</v>
      </c>
      <c r="S302" s="12">
        <f t="shared" si="6"/>
        <v>93.130434782608702</v>
      </c>
      <c r="T302" s="2">
        <v>1.1499999999999999</v>
      </c>
      <c r="U302" s="13">
        <f t="shared" si="7"/>
        <v>111.75652173913043</v>
      </c>
      <c r="V302" s="14">
        <f t="shared" si="8"/>
        <v>240.27652173913043</v>
      </c>
      <c r="W302" s="12">
        <f t="shared" si="9"/>
        <v>128.51999999999998</v>
      </c>
    </row>
    <row r="303" spans="1:23" ht="19.5" customHeight="1">
      <c r="A303" s="38"/>
      <c r="B303" s="5" t="s">
        <v>215</v>
      </c>
      <c r="C303" s="2">
        <v>5.6</v>
      </c>
      <c r="D303" s="2"/>
      <c r="E303" s="2"/>
      <c r="F303" s="2"/>
      <c r="G303" s="2">
        <v>32.799999999999997</v>
      </c>
      <c r="H303" s="2">
        <v>16.5</v>
      </c>
      <c r="I303" s="2"/>
      <c r="J303" s="2"/>
      <c r="K303" s="2"/>
      <c r="L303" s="2"/>
      <c r="M303" s="2"/>
      <c r="N303" s="2"/>
      <c r="O303" s="2"/>
      <c r="P303" s="2">
        <f t="shared" si="4"/>
        <v>54.9</v>
      </c>
      <c r="Q303" s="11">
        <v>0.6</v>
      </c>
      <c r="R303" s="2">
        <f t="shared" si="5"/>
        <v>32.94</v>
      </c>
      <c r="S303" s="12">
        <f t="shared" si="6"/>
        <v>47.739130434782609</v>
      </c>
      <c r="T303" s="2">
        <v>1.1499999999999999</v>
      </c>
      <c r="U303" s="13">
        <f t="shared" si="7"/>
        <v>28.643478260869564</v>
      </c>
      <c r="V303" s="14">
        <f t="shared" si="8"/>
        <v>61.583478260869562</v>
      </c>
      <c r="W303" s="12">
        <f t="shared" si="9"/>
        <v>32.94</v>
      </c>
    </row>
    <row r="304" spans="1:23" ht="19.5" customHeight="1">
      <c r="A304" s="38"/>
      <c r="B304" s="5" t="s">
        <v>25</v>
      </c>
      <c r="C304" s="2">
        <v>29.4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>
        <f t="shared" si="4"/>
        <v>29.4</v>
      </c>
      <c r="Q304" s="11">
        <v>1.4</v>
      </c>
      <c r="R304" s="2">
        <f t="shared" si="5"/>
        <v>41.16</v>
      </c>
      <c r="S304" s="12">
        <f t="shared" si="6"/>
        <v>25.565217391304348</v>
      </c>
      <c r="T304" s="2">
        <v>1.1499999999999999</v>
      </c>
      <c r="U304" s="13">
        <f t="shared" si="7"/>
        <v>35.791304347826085</v>
      </c>
      <c r="V304" s="14">
        <f t="shared" si="8"/>
        <v>76.951304347826081</v>
      </c>
      <c r="W304" s="12">
        <f t="shared" si="9"/>
        <v>41.16</v>
      </c>
    </row>
    <row r="305" spans="1:23" ht="19.5" customHeight="1">
      <c r="A305" s="38"/>
      <c r="B305" s="16" t="s">
        <v>28</v>
      </c>
      <c r="C305" s="2">
        <f>38.6+10</f>
        <v>48.6</v>
      </c>
      <c r="D305" s="15">
        <f>0.8+37.9</f>
        <v>38.699999999999996</v>
      </c>
      <c r="E305" s="2">
        <v>11</v>
      </c>
      <c r="F305" s="2">
        <f>8.4+8.1</f>
        <v>16.5</v>
      </c>
      <c r="G305" s="2">
        <v>15</v>
      </c>
      <c r="H305" s="2">
        <v>17.8</v>
      </c>
      <c r="I305" s="2">
        <v>17.899999999999999</v>
      </c>
      <c r="J305" s="2">
        <v>17.7</v>
      </c>
      <c r="K305" s="2">
        <v>18</v>
      </c>
      <c r="L305" s="2">
        <v>18</v>
      </c>
      <c r="M305" s="2"/>
      <c r="N305" s="2">
        <v>18</v>
      </c>
      <c r="O305" s="2"/>
      <c r="P305" s="2">
        <f t="shared" si="4"/>
        <v>237.20000000000002</v>
      </c>
      <c r="Q305" s="11">
        <v>1.6</v>
      </c>
      <c r="R305" s="2">
        <f t="shared" si="5"/>
        <v>379.52000000000004</v>
      </c>
      <c r="S305" s="12">
        <f t="shared" si="6"/>
        <v>206.26086956521743</v>
      </c>
      <c r="T305" s="2">
        <v>1.1499999999999999</v>
      </c>
      <c r="U305" s="13">
        <f t="shared" si="7"/>
        <v>330.01739130434794</v>
      </c>
      <c r="V305" s="14">
        <f t="shared" si="8"/>
        <v>709.53739130434792</v>
      </c>
      <c r="W305" s="12">
        <f t="shared" si="9"/>
        <v>379.52000000000004</v>
      </c>
    </row>
    <row r="306" spans="1:23" ht="19.5" customHeight="1">
      <c r="A306" s="38"/>
      <c r="B306" s="16" t="s">
        <v>48</v>
      </c>
      <c r="C306" s="2">
        <v>5.0999999999999996</v>
      </c>
      <c r="D306" s="15">
        <f>30.9+8.1</f>
        <v>39</v>
      </c>
      <c r="E306" s="2">
        <v>8</v>
      </c>
      <c r="F306" s="2">
        <v>6.4</v>
      </c>
      <c r="G306" s="2">
        <v>5.4</v>
      </c>
      <c r="H306" s="2">
        <v>2.6</v>
      </c>
      <c r="I306" s="2">
        <v>14.2</v>
      </c>
      <c r="J306" s="2">
        <v>2.4</v>
      </c>
      <c r="K306" s="2">
        <v>4.8</v>
      </c>
      <c r="L306" s="2">
        <v>3.5</v>
      </c>
      <c r="M306" s="2"/>
      <c r="N306" s="2">
        <v>3.5</v>
      </c>
      <c r="O306" s="2"/>
      <c r="P306" s="2">
        <f t="shared" si="4"/>
        <v>94.9</v>
      </c>
      <c r="Q306" s="11">
        <v>0.8</v>
      </c>
      <c r="R306" s="2">
        <f t="shared" si="5"/>
        <v>75.92</v>
      </c>
      <c r="S306" s="12">
        <f t="shared" si="6"/>
        <v>82.521739130434796</v>
      </c>
      <c r="T306" s="2">
        <v>1.1499999999999999</v>
      </c>
      <c r="U306" s="13">
        <f t="shared" si="7"/>
        <v>66.017391304347839</v>
      </c>
      <c r="V306" s="14">
        <f t="shared" si="8"/>
        <v>141.93739130434784</v>
      </c>
      <c r="W306" s="12">
        <f t="shared" si="9"/>
        <v>75.92</v>
      </c>
    </row>
    <row r="307" spans="1:23" ht="19.5" customHeight="1">
      <c r="A307" s="38"/>
      <c r="B307" s="5" t="s">
        <v>42</v>
      </c>
      <c r="C307" s="2">
        <v>6.8</v>
      </c>
      <c r="D307" s="2"/>
      <c r="E307" s="2">
        <v>57.2</v>
      </c>
      <c r="F307" s="2">
        <v>7.7</v>
      </c>
      <c r="G307" s="2"/>
      <c r="H307" s="2"/>
      <c r="I307" s="2"/>
      <c r="J307" s="2"/>
      <c r="K307" s="2"/>
      <c r="L307" s="2"/>
      <c r="M307" s="2"/>
      <c r="N307" s="2"/>
      <c r="O307" s="2"/>
      <c r="P307" s="2">
        <f t="shared" si="4"/>
        <v>71.7</v>
      </c>
      <c r="Q307" s="11">
        <v>0.72</v>
      </c>
      <c r="R307" s="2">
        <f t="shared" si="5"/>
        <v>51.624000000000002</v>
      </c>
      <c r="S307" s="12">
        <f t="shared" si="6"/>
        <v>62.34782608695653</v>
      </c>
      <c r="T307" s="2">
        <v>1.1499999999999999</v>
      </c>
      <c r="U307" s="13">
        <f t="shared" si="7"/>
        <v>44.8904347826087</v>
      </c>
      <c r="V307" s="14">
        <f t="shared" si="8"/>
        <v>96.514434782608703</v>
      </c>
      <c r="W307" s="12">
        <f t="shared" si="9"/>
        <v>51.624000000000002</v>
      </c>
    </row>
    <row r="308" spans="1:23" ht="19.5" customHeight="1">
      <c r="A308" s="38"/>
      <c r="B308" s="5" t="s">
        <v>46</v>
      </c>
      <c r="C308" s="2">
        <v>9.5</v>
      </c>
      <c r="D308" s="2"/>
      <c r="E308" s="2">
        <v>22.6</v>
      </c>
      <c r="F308" s="2">
        <v>12.6</v>
      </c>
      <c r="G308" s="2">
        <v>13.1</v>
      </c>
      <c r="H308" s="2"/>
      <c r="I308" s="2">
        <v>6.1</v>
      </c>
      <c r="J308" s="2"/>
      <c r="K308" s="2">
        <v>6.2</v>
      </c>
      <c r="L308" s="2">
        <v>4.9000000000000004</v>
      </c>
      <c r="M308" s="2">
        <v>6.8</v>
      </c>
      <c r="N308" s="2">
        <v>6.9</v>
      </c>
      <c r="O308" s="2"/>
      <c r="P308" s="2">
        <f t="shared" si="4"/>
        <v>88.700000000000017</v>
      </c>
      <c r="Q308" s="11">
        <v>0.92</v>
      </c>
      <c r="R308" s="2">
        <f t="shared" si="5"/>
        <v>81.604000000000013</v>
      </c>
      <c r="S308" s="12">
        <f t="shared" si="6"/>
        <v>77.130434782608717</v>
      </c>
      <c r="T308" s="2">
        <v>1.1499999999999999</v>
      </c>
      <c r="U308" s="13">
        <f t="shared" si="7"/>
        <v>70.960000000000022</v>
      </c>
      <c r="V308" s="14">
        <f t="shared" si="8"/>
        <v>152.56400000000002</v>
      </c>
      <c r="W308" s="12">
        <f t="shared" si="9"/>
        <v>81.604000000000013</v>
      </c>
    </row>
    <row r="309" spans="1:23" ht="19.5" customHeight="1">
      <c r="A309" s="38"/>
      <c r="B309" s="5" t="s">
        <v>216</v>
      </c>
      <c r="C309" s="2">
        <v>4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>
        <f t="shared" si="4"/>
        <v>4</v>
      </c>
      <c r="Q309" s="11">
        <v>1.64</v>
      </c>
      <c r="R309" s="2">
        <f t="shared" si="5"/>
        <v>6.56</v>
      </c>
      <c r="S309" s="12">
        <f t="shared" si="6"/>
        <v>3.4782608695652177</v>
      </c>
      <c r="T309" s="2">
        <v>1.1499999999999999</v>
      </c>
      <c r="U309" s="13">
        <f t="shared" si="7"/>
        <v>5.7043478260869565</v>
      </c>
      <c r="V309" s="14">
        <f t="shared" si="8"/>
        <v>12.264347826086956</v>
      </c>
      <c r="W309" s="12">
        <f t="shared" si="9"/>
        <v>6.56</v>
      </c>
    </row>
    <row r="310" spans="1:23" ht="19.5" customHeight="1">
      <c r="A310" s="38"/>
      <c r="B310" s="5" t="s">
        <v>27</v>
      </c>
      <c r="C310" s="2">
        <v>36.799999999999997</v>
      </c>
      <c r="D310" s="2"/>
      <c r="E310" s="2"/>
      <c r="F310" s="2">
        <v>1</v>
      </c>
      <c r="G310" s="2"/>
      <c r="H310" s="2"/>
      <c r="I310" s="2"/>
      <c r="J310" s="2"/>
      <c r="K310" s="2"/>
      <c r="L310" s="2"/>
      <c r="M310" s="2"/>
      <c r="N310" s="2"/>
      <c r="O310" s="2"/>
      <c r="P310" s="2">
        <f t="shared" si="4"/>
        <v>37.799999999999997</v>
      </c>
      <c r="Q310" s="11">
        <v>2</v>
      </c>
      <c r="R310" s="2">
        <f t="shared" si="5"/>
        <v>75.599999999999994</v>
      </c>
      <c r="S310" s="12">
        <f t="shared" si="6"/>
        <v>32.869565217391305</v>
      </c>
      <c r="T310" s="2">
        <v>1.1499999999999999</v>
      </c>
      <c r="U310" s="13">
        <f t="shared" si="7"/>
        <v>65.739130434782609</v>
      </c>
      <c r="V310" s="14">
        <f t="shared" si="8"/>
        <v>141.33913043478259</v>
      </c>
      <c r="W310" s="12">
        <f t="shared" si="9"/>
        <v>75.599999999999994</v>
      </c>
    </row>
    <row r="311" spans="1:23" ht="19.5" customHeight="1">
      <c r="A311" s="38"/>
      <c r="B311" s="5" t="s">
        <v>30</v>
      </c>
      <c r="C311" s="2">
        <v>2.8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>
        <f t="shared" si="4"/>
        <v>2.8</v>
      </c>
      <c r="Q311" s="11">
        <v>1.32</v>
      </c>
      <c r="R311" s="2">
        <f t="shared" si="5"/>
        <v>3.6959999999999997</v>
      </c>
      <c r="S311" s="12">
        <f t="shared" si="6"/>
        <v>2.4347826086956523</v>
      </c>
      <c r="T311" s="2">
        <v>1.1499999999999999</v>
      </c>
      <c r="U311" s="13">
        <f t="shared" si="7"/>
        <v>3.2139130434782612</v>
      </c>
      <c r="V311" s="14">
        <f t="shared" si="8"/>
        <v>6.9099130434782605</v>
      </c>
      <c r="W311" s="12">
        <f t="shared" si="9"/>
        <v>3.6959999999999997</v>
      </c>
    </row>
    <row r="312" spans="1:23" ht="19.5" customHeight="1">
      <c r="A312" s="38"/>
      <c r="B312" s="5" t="s">
        <v>23</v>
      </c>
      <c r="C312" s="2">
        <v>25.1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>
        <f t="shared" si="4"/>
        <v>25.1</v>
      </c>
      <c r="Q312" s="11">
        <v>1.88</v>
      </c>
      <c r="R312" s="2">
        <f t="shared" si="5"/>
        <v>47.188000000000002</v>
      </c>
      <c r="S312" s="12">
        <f t="shared" si="6"/>
        <v>21.826086956521742</v>
      </c>
      <c r="T312" s="2">
        <v>1.1499999999999999</v>
      </c>
      <c r="U312" s="13">
        <f t="shared" si="7"/>
        <v>41.033043478260872</v>
      </c>
      <c r="V312" s="14">
        <f t="shared" si="8"/>
        <v>88.221043478260867</v>
      </c>
      <c r="W312" s="12">
        <f t="shared" si="9"/>
        <v>47.188000000000002</v>
      </c>
    </row>
    <row r="313" spans="1:23" ht="19.5" customHeight="1">
      <c r="A313" s="38"/>
      <c r="B313" s="16" t="s">
        <v>24</v>
      </c>
      <c r="C313" s="2">
        <v>2.2999999999999998</v>
      </c>
      <c r="D313" s="15">
        <v>2.1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>
        <f t="shared" si="4"/>
        <v>4.4000000000000004</v>
      </c>
      <c r="Q313" s="11">
        <v>0.79</v>
      </c>
      <c r="R313" s="2">
        <f t="shared" si="5"/>
        <v>3.4760000000000004</v>
      </c>
      <c r="S313" s="12">
        <f t="shared" si="6"/>
        <v>3.8260869565217397</v>
      </c>
      <c r="T313" s="2">
        <v>1.1499999999999999</v>
      </c>
      <c r="U313" s="13">
        <f t="shared" si="7"/>
        <v>3.0226086956521745</v>
      </c>
      <c r="V313" s="14">
        <f t="shared" si="8"/>
        <v>6.4986086956521749</v>
      </c>
      <c r="W313" s="12">
        <f t="shared" si="9"/>
        <v>3.4760000000000004</v>
      </c>
    </row>
    <row r="314" spans="1:23" s="6" customFormat="1" ht="19.5" customHeight="1">
      <c r="A314" s="38"/>
      <c r="B314" s="16" t="s">
        <v>32</v>
      </c>
      <c r="C314" s="5">
        <v>9.8000000000000007</v>
      </c>
      <c r="D314" s="16">
        <v>1.4</v>
      </c>
      <c r="E314" s="5">
        <v>1.4</v>
      </c>
      <c r="F314" s="5"/>
      <c r="G314" s="5"/>
      <c r="H314" s="5"/>
      <c r="I314" s="5"/>
      <c r="J314" s="5"/>
      <c r="K314" s="5" t="s">
        <v>217</v>
      </c>
      <c r="L314" s="5"/>
      <c r="M314" s="5"/>
      <c r="N314" s="5"/>
      <c r="O314" s="5">
        <v>2.7</v>
      </c>
      <c r="P314" s="5">
        <f t="shared" si="4"/>
        <v>15.3</v>
      </c>
      <c r="Q314" s="5">
        <v>2.83</v>
      </c>
      <c r="R314" s="5">
        <f t="shared" si="5"/>
        <v>43.299000000000007</v>
      </c>
      <c r="S314" s="17">
        <f t="shared" si="6"/>
        <v>13.304347826086959</v>
      </c>
      <c r="T314" s="5">
        <v>1.1499999999999999</v>
      </c>
      <c r="U314" s="18">
        <f t="shared" si="7"/>
        <v>37.651304347826091</v>
      </c>
      <c r="V314" s="19">
        <f t="shared" si="8"/>
        <v>80.950304347826091</v>
      </c>
      <c r="W314" s="12">
        <f t="shared" si="9"/>
        <v>43.299000000000007</v>
      </c>
    </row>
    <row r="315" spans="1:23" ht="19.5" customHeight="1">
      <c r="A315" s="38"/>
      <c r="B315" s="5" t="s">
        <v>112</v>
      </c>
      <c r="C315" s="2">
        <v>1.9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>
        <v>2.1</v>
      </c>
      <c r="P315" s="2">
        <f t="shared" si="4"/>
        <v>4</v>
      </c>
      <c r="Q315" s="11">
        <v>2.2000000000000002</v>
      </c>
      <c r="R315" s="2">
        <f t="shared" si="5"/>
        <v>8.8000000000000007</v>
      </c>
      <c r="S315" s="12">
        <f t="shared" si="6"/>
        <v>3.4782608695652177</v>
      </c>
      <c r="T315" s="2">
        <v>1.1499999999999999</v>
      </c>
      <c r="U315" s="13">
        <f t="shared" si="7"/>
        <v>7.6521739130434794</v>
      </c>
      <c r="V315" s="14">
        <f t="shared" si="8"/>
        <v>16.452173913043481</v>
      </c>
      <c r="W315" s="12">
        <f t="shared" si="9"/>
        <v>8.8000000000000007</v>
      </c>
    </row>
    <row r="316" spans="1:23" ht="19.5" customHeight="1">
      <c r="A316" s="38"/>
      <c r="B316" s="5" t="s">
        <v>110</v>
      </c>
      <c r="C316" s="2"/>
      <c r="D316" s="20"/>
      <c r="E316" s="2">
        <v>3.9</v>
      </c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>
        <f t="shared" si="4"/>
        <v>3.9</v>
      </c>
      <c r="Q316" s="11">
        <v>3.14</v>
      </c>
      <c r="R316" s="2">
        <f t="shared" si="5"/>
        <v>12.246</v>
      </c>
      <c r="S316" s="12">
        <f t="shared" si="6"/>
        <v>3.3913043478260874</v>
      </c>
      <c r="T316" s="2">
        <v>1.1499999999999999</v>
      </c>
      <c r="U316" s="13">
        <f t="shared" si="7"/>
        <v>10.648695652173915</v>
      </c>
      <c r="V316" s="14">
        <f t="shared" si="8"/>
        <v>22.894695652173915</v>
      </c>
      <c r="W316" s="12">
        <f t="shared" si="9"/>
        <v>12.246</v>
      </c>
    </row>
    <row r="317" spans="1:23" ht="19.5" customHeight="1">
      <c r="A317" s="38"/>
      <c r="B317" s="16" t="s">
        <v>107</v>
      </c>
      <c r="C317" s="2"/>
      <c r="D317" s="15">
        <v>4.7</v>
      </c>
      <c r="E317" s="2">
        <v>1.4</v>
      </c>
      <c r="F317" s="2"/>
      <c r="G317" s="2"/>
      <c r="H317" s="2"/>
      <c r="I317" s="2"/>
      <c r="J317" s="2"/>
      <c r="K317" s="2"/>
      <c r="L317" s="2"/>
      <c r="M317" s="2"/>
      <c r="N317" s="2"/>
      <c r="O317" s="2">
        <v>3.8</v>
      </c>
      <c r="P317" s="2">
        <f t="shared" si="4"/>
        <v>9.8999999999999986</v>
      </c>
      <c r="Q317" s="11">
        <v>1.41</v>
      </c>
      <c r="R317" s="2">
        <f t="shared" si="5"/>
        <v>13.958999999999998</v>
      </c>
      <c r="S317" s="12">
        <f t="shared" si="6"/>
        <v>8.6086956521739122</v>
      </c>
      <c r="T317" s="2">
        <v>1.1499999999999999</v>
      </c>
      <c r="U317" s="13">
        <f t="shared" si="7"/>
        <v>12.138260869565215</v>
      </c>
      <c r="V317" s="14">
        <f t="shared" si="8"/>
        <v>26.097260869565211</v>
      </c>
      <c r="W317" s="12">
        <f t="shared" si="9"/>
        <v>13.958999999999998</v>
      </c>
    </row>
    <row r="318" spans="1:23" ht="19.5" customHeight="1">
      <c r="A318" s="38"/>
      <c r="B318" s="5" t="s">
        <v>31</v>
      </c>
      <c r="C318" s="2"/>
      <c r="D318" s="2"/>
      <c r="E318" s="2"/>
      <c r="F318" s="2"/>
      <c r="G318" s="2"/>
      <c r="H318" s="2"/>
      <c r="I318" s="2"/>
      <c r="J318" s="2"/>
      <c r="K318" s="2"/>
      <c r="L318" s="2">
        <v>4.5999999999999996</v>
      </c>
      <c r="M318" s="2"/>
      <c r="N318" s="2"/>
      <c r="O318" s="2"/>
      <c r="P318" s="2">
        <f t="shared" si="4"/>
        <v>4.5999999999999996</v>
      </c>
      <c r="Q318" s="11">
        <v>0.5</v>
      </c>
      <c r="R318" s="2">
        <f t="shared" si="5"/>
        <v>2.2999999999999998</v>
      </c>
      <c r="S318" s="12">
        <f t="shared" si="6"/>
        <v>4</v>
      </c>
      <c r="T318" s="2">
        <v>1.1499999999999999</v>
      </c>
      <c r="U318" s="13">
        <f t="shared" si="7"/>
        <v>2</v>
      </c>
      <c r="V318" s="14">
        <f t="shared" si="8"/>
        <v>4.3</v>
      </c>
      <c r="W318" s="12">
        <f t="shared" si="9"/>
        <v>2.2999999999999998</v>
      </c>
    </row>
    <row r="319" spans="1:23" ht="19.5" customHeight="1">
      <c r="A319" s="38"/>
      <c r="B319" s="5" t="s">
        <v>111</v>
      </c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>
        <v>2.4</v>
      </c>
      <c r="P319" s="2">
        <f t="shared" si="4"/>
        <v>2.4</v>
      </c>
      <c r="Q319" s="11">
        <v>2.5099999999999998</v>
      </c>
      <c r="R319" s="2">
        <f t="shared" si="5"/>
        <v>6.0239999999999991</v>
      </c>
      <c r="S319" s="12">
        <f t="shared" si="6"/>
        <v>2.0869565217391304</v>
      </c>
      <c r="T319" s="2">
        <v>1.1499999999999999</v>
      </c>
      <c r="U319" s="13">
        <f t="shared" si="7"/>
        <v>5.2382608695652166</v>
      </c>
      <c r="V319" s="14">
        <f t="shared" si="8"/>
        <v>11.262260869565216</v>
      </c>
      <c r="W319" s="12">
        <f t="shared" si="9"/>
        <v>6.0239999999999991</v>
      </c>
    </row>
    <row r="320" spans="1:23" ht="19.5" customHeight="1">
      <c r="A320" s="38"/>
      <c r="B320" s="5" t="s">
        <v>106</v>
      </c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>
        <v>99.4</v>
      </c>
      <c r="P320" s="2">
        <f t="shared" si="4"/>
        <v>99.4</v>
      </c>
      <c r="Q320" s="11">
        <v>0.94</v>
      </c>
      <c r="R320" s="2">
        <f t="shared" si="5"/>
        <v>93.436000000000007</v>
      </c>
      <c r="S320" s="12">
        <f t="shared" si="6"/>
        <v>86.43478260869567</v>
      </c>
      <c r="T320" s="2">
        <v>1.1499999999999999</v>
      </c>
      <c r="U320" s="13">
        <f t="shared" si="7"/>
        <v>81.248695652173922</v>
      </c>
      <c r="V320" s="14">
        <f t="shared" si="8"/>
        <v>174.68469565217393</v>
      </c>
      <c r="W320" s="12">
        <f t="shared" si="9"/>
        <v>93.436000000000007</v>
      </c>
    </row>
    <row r="321" spans="1:23" ht="19.5" customHeight="1">
      <c r="A321" s="38"/>
      <c r="B321" s="5" t="s">
        <v>108</v>
      </c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>
        <v>3.2</v>
      </c>
      <c r="P321" s="2">
        <f t="shared" si="4"/>
        <v>3.2</v>
      </c>
      <c r="Q321" s="11">
        <v>0.88</v>
      </c>
      <c r="R321" s="2">
        <f t="shared" si="5"/>
        <v>2.8160000000000003</v>
      </c>
      <c r="S321" s="12">
        <f t="shared" si="6"/>
        <v>2.7826086956521743</v>
      </c>
      <c r="T321" s="2">
        <v>1.1499999999999999</v>
      </c>
      <c r="U321" s="13">
        <f t="shared" si="7"/>
        <v>2.4486956521739134</v>
      </c>
      <c r="V321" s="14">
        <f t="shared" si="8"/>
        <v>5.2646956521739137</v>
      </c>
      <c r="W321" s="12">
        <f t="shared" si="9"/>
        <v>2.8160000000000003</v>
      </c>
    </row>
    <row r="322" spans="1:23" ht="19.5" customHeight="1">
      <c r="A322" s="38"/>
      <c r="B322" s="5" t="s">
        <v>105</v>
      </c>
      <c r="C322" s="2"/>
      <c r="D322" s="2"/>
      <c r="E322" s="2"/>
      <c r="F322" s="2">
        <v>3.5</v>
      </c>
      <c r="G322" s="2"/>
      <c r="H322" s="2"/>
      <c r="I322" s="2"/>
      <c r="J322" s="2"/>
      <c r="K322" s="2"/>
      <c r="L322" s="2"/>
      <c r="M322" s="2"/>
      <c r="N322" s="2"/>
      <c r="O322" s="2">
        <v>23.2</v>
      </c>
      <c r="P322" s="2">
        <f t="shared" si="4"/>
        <v>26.7</v>
      </c>
      <c r="Q322" s="11">
        <v>1.26</v>
      </c>
      <c r="R322" s="2">
        <f t="shared" si="5"/>
        <v>33.641999999999996</v>
      </c>
      <c r="S322" s="12">
        <f t="shared" si="6"/>
        <v>23.217391304347828</v>
      </c>
      <c r="T322" s="2">
        <v>1.1499999999999999</v>
      </c>
      <c r="U322" s="13">
        <f t="shared" si="7"/>
        <v>29.253913043478263</v>
      </c>
      <c r="V322" s="14">
        <f t="shared" si="8"/>
        <v>62.895913043478259</v>
      </c>
      <c r="W322" s="12">
        <f t="shared" si="9"/>
        <v>33.641999999999996</v>
      </c>
    </row>
    <row r="323" spans="1:23" ht="18.75" customHeight="1">
      <c r="A323" s="38"/>
      <c r="B323" s="5" t="s">
        <v>73</v>
      </c>
      <c r="C323" s="2">
        <v>13.1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>
        <f t="shared" si="4"/>
        <v>13.1</v>
      </c>
      <c r="Q323" s="11">
        <v>4</v>
      </c>
      <c r="R323" s="2">
        <f t="shared" si="5"/>
        <v>52.4</v>
      </c>
      <c r="S323" s="12">
        <f t="shared" si="6"/>
        <v>11.391304347826088</v>
      </c>
      <c r="T323" s="2">
        <v>1.1499999999999999</v>
      </c>
      <c r="U323" s="13">
        <f t="shared" si="7"/>
        <v>45.565217391304351</v>
      </c>
      <c r="V323" s="14">
        <f t="shared" si="8"/>
        <v>97.96521739130435</v>
      </c>
      <c r="W323" s="12">
        <f t="shared" si="9"/>
        <v>52.4</v>
      </c>
    </row>
    <row r="324" spans="1:23" ht="19.5" customHeight="1">
      <c r="A324" s="38"/>
      <c r="B324" s="5" t="s">
        <v>218</v>
      </c>
      <c r="C324" s="2">
        <v>44.5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>
        <f t="shared" si="4"/>
        <v>44.5</v>
      </c>
      <c r="Q324" s="11">
        <v>2.2000000000000002</v>
      </c>
      <c r="R324" s="2">
        <f t="shared" si="5"/>
        <v>97.9</v>
      </c>
      <c r="S324" s="12">
        <f t="shared" si="6"/>
        <v>38.695652173913047</v>
      </c>
      <c r="T324" s="2">
        <v>1.1499999999999999</v>
      </c>
      <c r="U324" s="13">
        <f t="shared" si="7"/>
        <v>85.130434782608702</v>
      </c>
      <c r="V324" s="14">
        <f t="shared" si="8"/>
        <v>183.03043478260872</v>
      </c>
      <c r="W324" s="12">
        <f t="shared" si="9"/>
        <v>97.9</v>
      </c>
    </row>
    <row r="325" spans="1:23" ht="19.5" customHeight="1">
      <c r="A325" s="38"/>
      <c r="B325" s="5" t="s">
        <v>76</v>
      </c>
      <c r="C325" s="2">
        <v>21.8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>
        <f t="shared" si="4"/>
        <v>21.8</v>
      </c>
      <c r="Q325" s="11">
        <v>3</v>
      </c>
      <c r="R325" s="2">
        <f t="shared" si="5"/>
        <v>65.400000000000006</v>
      </c>
      <c r="S325" s="12">
        <f t="shared" si="6"/>
        <v>18.956521739130437</v>
      </c>
      <c r="T325" s="2">
        <v>1.1499999999999999</v>
      </c>
      <c r="U325" s="13">
        <f t="shared" si="7"/>
        <v>56.869565217391312</v>
      </c>
      <c r="V325" s="14">
        <f t="shared" si="8"/>
        <v>122.26956521739132</v>
      </c>
      <c r="W325" s="12">
        <f t="shared" si="9"/>
        <v>65.400000000000006</v>
      </c>
    </row>
    <row r="326" spans="1:23" ht="19.5" customHeight="1">
      <c r="A326" s="38"/>
      <c r="B326" s="5" t="s">
        <v>73</v>
      </c>
      <c r="C326" s="2">
        <v>22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>
        <f t="shared" si="4"/>
        <v>22</v>
      </c>
      <c r="Q326" s="11">
        <v>4</v>
      </c>
      <c r="R326" s="2">
        <f t="shared" si="5"/>
        <v>88</v>
      </c>
      <c r="S326" s="12">
        <f t="shared" si="6"/>
        <v>19.130434782608699</v>
      </c>
      <c r="T326" s="2">
        <v>1.1499999999999999</v>
      </c>
      <c r="U326" s="13">
        <f t="shared" si="7"/>
        <v>76.521739130434796</v>
      </c>
      <c r="V326" s="14">
        <f t="shared" si="8"/>
        <v>164.52173913043481</v>
      </c>
      <c r="W326" s="12">
        <f t="shared" si="9"/>
        <v>88</v>
      </c>
    </row>
    <row r="327" spans="1:23" ht="19.5" customHeight="1">
      <c r="A327" s="38"/>
      <c r="B327" s="5" t="s">
        <v>33</v>
      </c>
      <c r="C327" s="2">
        <v>55.4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>
        <f t="shared" si="4"/>
        <v>55.4</v>
      </c>
      <c r="Q327" s="11">
        <v>2.4</v>
      </c>
      <c r="R327" s="2">
        <f t="shared" si="5"/>
        <v>132.95999999999998</v>
      </c>
      <c r="S327" s="12">
        <f t="shared" si="6"/>
        <v>48.173913043478265</v>
      </c>
      <c r="T327" s="2">
        <v>1.1499999999999999</v>
      </c>
      <c r="U327" s="13">
        <f t="shared" si="7"/>
        <v>115.61739130434783</v>
      </c>
      <c r="V327" s="14">
        <f t="shared" si="8"/>
        <v>248.57739130434783</v>
      </c>
      <c r="W327" s="12">
        <f t="shared" si="9"/>
        <v>132.95999999999998</v>
      </c>
    </row>
    <row r="328" spans="1:23" ht="19.5" customHeight="1">
      <c r="A328" s="38"/>
      <c r="B328" s="5" t="s">
        <v>219</v>
      </c>
      <c r="C328" s="2"/>
      <c r="D328" s="2"/>
      <c r="E328" s="2">
        <v>28.3</v>
      </c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>
        <f t="shared" si="4"/>
        <v>28.3</v>
      </c>
      <c r="Q328" s="11">
        <v>1.6</v>
      </c>
      <c r="R328" s="2">
        <f t="shared" si="5"/>
        <v>45.28</v>
      </c>
      <c r="S328" s="12">
        <f t="shared" si="6"/>
        <v>24.608695652173914</v>
      </c>
      <c r="T328" s="2">
        <v>1.1499999999999999</v>
      </c>
      <c r="U328" s="13">
        <f t="shared" si="7"/>
        <v>39.373913043478268</v>
      </c>
      <c r="V328" s="14">
        <f t="shared" si="8"/>
        <v>84.653913043478269</v>
      </c>
      <c r="W328" s="12">
        <f t="shared" si="9"/>
        <v>45.28</v>
      </c>
    </row>
    <row r="329" spans="1:23" ht="19.5" customHeight="1">
      <c r="A329" s="38"/>
      <c r="B329" s="5" t="s">
        <v>92</v>
      </c>
      <c r="C329" s="2">
        <v>16.600000000000001</v>
      </c>
      <c r="D329" s="2"/>
      <c r="E329" s="2">
        <v>1.1000000000000001</v>
      </c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>
        <f t="shared" si="4"/>
        <v>17.700000000000003</v>
      </c>
      <c r="Q329" s="11">
        <v>1.8</v>
      </c>
      <c r="R329" s="2">
        <f t="shared" si="5"/>
        <v>31.860000000000007</v>
      </c>
      <c r="S329" s="12">
        <f t="shared" si="6"/>
        <v>15.391304347826091</v>
      </c>
      <c r="T329" s="2">
        <v>1.1499999999999999</v>
      </c>
      <c r="U329" s="13">
        <f t="shared" si="7"/>
        <v>27.704347826086966</v>
      </c>
      <c r="V329" s="14">
        <f t="shared" si="8"/>
        <v>59.564347826086973</v>
      </c>
      <c r="W329" s="12">
        <f t="shared" si="9"/>
        <v>31.860000000000007</v>
      </c>
    </row>
    <row r="330" spans="1:23" ht="19.5" customHeight="1">
      <c r="A330" s="38"/>
      <c r="B330" s="16" t="s">
        <v>220</v>
      </c>
      <c r="C330" s="2">
        <v>3.2</v>
      </c>
      <c r="D330" s="15">
        <v>43.8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>
        <f t="shared" si="4"/>
        <v>47</v>
      </c>
      <c r="Q330" s="11">
        <v>2.2400000000000002</v>
      </c>
      <c r="R330" s="2">
        <f t="shared" si="5"/>
        <v>105.28000000000002</v>
      </c>
      <c r="S330" s="12">
        <f t="shared" si="6"/>
        <v>40.869565217391305</v>
      </c>
      <c r="T330" s="2">
        <v>1.1499999999999999</v>
      </c>
      <c r="U330" s="13">
        <f t="shared" si="7"/>
        <v>91.547826086956533</v>
      </c>
      <c r="V330" s="14">
        <f t="shared" si="8"/>
        <v>196.82782608695655</v>
      </c>
      <c r="W330" s="12">
        <f t="shared" si="9"/>
        <v>105.28000000000002</v>
      </c>
    </row>
    <row r="331" spans="1:23" ht="19.5" customHeight="1">
      <c r="A331" s="38"/>
      <c r="B331" s="5" t="s">
        <v>221</v>
      </c>
      <c r="C331" s="2">
        <v>23.3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>
        <f t="shared" si="4"/>
        <v>23.3</v>
      </c>
      <c r="Q331" s="11">
        <v>1.9</v>
      </c>
      <c r="R331" s="2">
        <f t="shared" si="5"/>
        <v>44.269999999999996</v>
      </c>
      <c r="S331" s="12">
        <f t="shared" si="6"/>
        <v>20.260869565217394</v>
      </c>
      <c r="T331" s="2">
        <v>1.1499999999999999</v>
      </c>
      <c r="U331" s="13">
        <f t="shared" si="7"/>
        <v>38.495652173913044</v>
      </c>
      <c r="V331" s="14">
        <f t="shared" si="8"/>
        <v>82.76565217391304</v>
      </c>
      <c r="W331" s="12">
        <f t="shared" si="9"/>
        <v>44.269999999999996</v>
      </c>
    </row>
    <row r="332" spans="1:23" ht="19.5" customHeight="1">
      <c r="A332" s="38"/>
      <c r="B332" s="5" t="s">
        <v>96</v>
      </c>
      <c r="C332" s="2">
        <v>6.4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>
        <f t="shared" si="4"/>
        <v>6.4</v>
      </c>
      <c r="Q332" s="11">
        <v>1.7</v>
      </c>
      <c r="R332" s="2">
        <f t="shared" si="5"/>
        <v>10.88</v>
      </c>
      <c r="S332" s="12">
        <f t="shared" si="6"/>
        <v>5.5652173913043486</v>
      </c>
      <c r="T332" s="2">
        <v>1.1499999999999999</v>
      </c>
      <c r="U332" s="13">
        <f t="shared" si="7"/>
        <v>9.4608695652173918</v>
      </c>
      <c r="V332" s="14">
        <f t="shared" si="8"/>
        <v>20.340869565217393</v>
      </c>
      <c r="W332" s="12">
        <f t="shared" si="9"/>
        <v>10.88</v>
      </c>
    </row>
    <row r="333" spans="1:23" ht="19.5" customHeight="1">
      <c r="A333" s="38"/>
      <c r="B333" s="16" t="s">
        <v>222</v>
      </c>
      <c r="C333" s="2">
        <v>5.8</v>
      </c>
      <c r="D333" s="15">
        <v>3.8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>
        <f t="shared" si="4"/>
        <v>9.6</v>
      </c>
      <c r="Q333" s="11">
        <v>1.1200000000000001</v>
      </c>
      <c r="R333" s="2">
        <f t="shared" si="5"/>
        <v>10.752000000000001</v>
      </c>
      <c r="S333" s="12">
        <f t="shared" si="6"/>
        <v>8.3478260869565215</v>
      </c>
      <c r="T333" s="2">
        <v>1.1499999999999999</v>
      </c>
      <c r="U333" s="13">
        <f t="shared" si="7"/>
        <v>9.3495652173913051</v>
      </c>
      <c r="V333" s="14">
        <f t="shared" si="8"/>
        <v>20.101565217391304</v>
      </c>
      <c r="W333" s="12">
        <f t="shared" si="9"/>
        <v>10.752000000000001</v>
      </c>
    </row>
    <row r="334" spans="1:23" ht="19.5" customHeight="1">
      <c r="A334" s="38"/>
      <c r="B334" s="5" t="s">
        <v>35</v>
      </c>
      <c r="C334" s="2">
        <v>43</v>
      </c>
      <c r="D334" s="20">
        <v>0</v>
      </c>
      <c r="E334" s="2">
        <v>39.5</v>
      </c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>
        <f t="shared" si="4"/>
        <v>82.5</v>
      </c>
      <c r="Q334" s="11">
        <v>3</v>
      </c>
      <c r="R334" s="2">
        <f t="shared" si="5"/>
        <v>247.5</v>
      </c>
      <c r="S334" s="12">
        <f t="shared" si="6"/>
        <v>71.739130434782609</v>
      </c>
      <c r="T334" s="2">
        <v>1.1499999999999999</v>
      </c>
      <c r="U334" s="13">
        <f t="shared" si="7"/>
        <v>215.21739130434781</v>
      </c>
      <c r="V334" s="14">
        <f t="shared" si="8"/>
        <v>462.71739130434781</v>
      </c>
      <c r="W334" s="12">
        <f t="shared" si="9"/>
        <v>247.5</v>
      </c>
    </row>
    <row r="335" spans="1:23" ht="19.5" customHeight="1">
      <c r="A335" s="38"/>
      <c r="B335" s="5" t="s">
        <v>64</v>
      </c>
      <c r="C335" s="2"/>
      <c r="D335" s="15">
        <v>13.3</v>
      </c>
      <c r="E335" s="2">
        <v>7.5</v>
      </c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>
        <f t="shared" si="4"/>
        <v>20.8</v>
      </c>
      <c r="Q335" s="11">
        <v>3.2</v>
      </c>
      <c r="R335" s="2">
        <f t="shared" si="5"/>
        <v>66.56</v>
      </c>
      <c r="S335" s="12">
        <f t="shared" si="6"/>
        <v>18.086956521739133</v>
      </c>
      <c r="T335" s="2">
        <v>1.1499999999999999</v>
      </c>
      <c r="U335" s="13">
        <f t="shared" si="7"/>
        <v>57.878260869565224</v>
      </c>
      <c r="V335" s="14">
        <f t="shared" si="8"/>
        <v>124.43826086956523</v>
      </c>
      <c r="W335" s="12">
        <f t="shared" si="9"/>
        <v>66.56</v>
      </c>
    </row>
    <row r="336" spans="1:23" ht="19.5" customHeight="1">
      <c r="A336" s="38"/>
      <c r="B336" s="16" t="s">
        <v>36</v>
      </c>
      <c r="C336" s="2">
        <v>22.3</v>
      </c>
      <c r="D336" s="15">
        <v>17.2</v>
      </c>
      <c r="E336" s="2">
        <v>31.7</v>
      </c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>
        <f t="shared" si="4"/>
        <v>71.2</v>
      </c>
      <c r="Q336" s="11">
        <v>1.5</v>
      </c>
      <c r="R336" s="2">
        <f t="shared" si="5"/>
        <v>106.80000000000001</v>
      </c>
      <c r="S336" s="12">
        <f t="shared" si="6"/>
        <v>61.913043478260875</v>
      </c>
      <c r="T336" s="2">
        <v>1.1499999999999999</v>
      </c>
      <c r="U336" s="13">
        <f t="shared" si="7"/>
        <v>92.869565217391312</v>
      </c>
      <c r="V336" s="14">
        <f t="shared" si="8"/>
        <v>199.66956521739132</v>
      </c>
      <c r="W336" s="12">
        <f t="shared" si="9"/>
        <v>106.80000000000001</v>
      </c>
    </row>
    <row r="337" spans="1:23" ht="19.5" customHeight="1">
      <c r="A337" s="38"/>
      <c r="B337" s="16" t="s">
        <v>79</v>
      </c>
      <c r="C337" s="2">
        <v>6.1</v>
      </c>
      <c r="D337" s="15">
        <v>17.2</v>
      </c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>
        <f t="shared" si="4"/>
        <v>23.299999999999997</v>
      </c>
      <c r="Q337" s="11">
        <v>1.24</v>
      </c>
      <c r="R337" s="2">
        <f t="shared" si="5"/>
        <v>28.891999999999996</v>
      </c>
      <c r="S337" s="12">
        <f t="shared" si="6"/>
        <v>20.260869565217391</v>
      </c>
      <c r="T337" s="2">
        <v>1.1499999999999999</v>
      </c>
      <c r="U337" s="13">
        <f t="shared" si="7"/>
        <v>25.123478260869565</v>
      </c>
      <c r="V337" s="14">
        <f t="shared" si="8"/>
        <v>54.015478260869557</v>
      </c>
      <c r="W337" s="12">
        <f t="shared" si="9"/>
        <v>28.891999999999996</v>
      </c>
    </row>
    <row r="338" spans="1:23" ht="19.5" customHeight="1">
      <c r="A338" s="38"/>
      <c r="B338" s="5" t="s">
        <v>52</v>
      </c>
      <c r="C338" s="2">
        <v>3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>
        <f t="shared" si="4"/>
        <v>3</v>
      </c>
      <c r="Q338" s="11">
        <v>2.6</v>
      </c>
      <c r="R338" s="2">
        <f t="shared" si="5"/>
        <v>7.8000000000000007</v>
      </c>
      <c r="S338" s="12">
        <f t="shared" si="6"/>
        <v>2.6086956521739131</v>
      </c>
      <c r="T338" s="2">
        <v>1.1499999999999999</v>
      </c>
      <c r="U338" s="13">
        <f t="shared" si="7"/>
        <v>6.7826086956521738</v>
      </c>
      <c r="V338" s="14">
        <f t="shared" si="8"/>
        <v>14.582608695652175</v>
      </c>
      <c r="W338" s="12">
        <f t="shared" si="9"/>
        <v>7.8000000000000007</v>
      </c>
    </row>
    <row r="339" spans="1:23" ht="19.5" customHeight="1">
      <c r="A339" s="38"/>
      <c r="B339" s="5" t="s">
        <v>116</v>
      </c>
      <c r="C339" s="2">
        <v>8.3000000000000007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>
        <f t="shared" si="4"/>
        <v>8.3000000000000007</v>
      </c>
      <c r="Q339" s="11">
        <v>1.76</v>
      </c>
      <c r="R339" s="2">
        <f t="shared" si="5"/>
        <v>14.608000000000001</v>
      </c>
      <c r="S339" s="12">
        <f t="shared" si="6"/>
        <v>7.2173913043478271</v>
      </c>
      <c r="T339" s="2">
        <v>1.1499999999999999</v>
      </c>
      <c r="U339" s="13">
        <f t="shared" si="7"/>
        <v>12.702608695652176</v>
      </c>
      <c r="V339" s="14">
        <f t="shared" si="8"/>
        <v>27.310608695652178</v>
      </c>
      <c r="W339" s="12">
        <f t="shared" si="9"/>
        <v>14.608000000000001</v>
      </c>
    </row>
    <row r="340" spans="1:23" ht="19.5" customHeight="1">
      <c r="A340" s="38"/>
      <c r="B340" s="5" t="s">
        <v>220</v>
      </c>
      <c r="C340" s="2">
        <v>1.1000000000000001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>
        <f t="shared" si="4"/>
        <v>1.1000000000000001</v>
      </c>
      <c r="Q340" s="11">
        <v>2.2400000000000002</v>
      </c>
      <c r="R340" s="2">
        <f t="shared" si="5"/>
        <v>2.4640000000000004</v>
      </c>
      <c r="S340" s="12">
        <f t="shared" si="6"/>
        <v>0.95652173913043492</v>
      </c>
      <c r="T340" s="2">
        <v>1.1499999999999999</v>
      </c>
      <c r="U340" s="13">
        <f t="shared" si="7"/>
        <v>2.1426086956521746</v>
      </c>
      <c r="V340" s="14">
        <f t="shared" si="8"/>
        <v>4.6066086956521755</v>
      </c>
      <c r="W340" s="12">
        <f t="shared" si="9"/>
        <v>2.4640000000000004</v>
      </c>
    </row>
    <row r="341" spans="1:23" ht="19.5" customHeight="1">
      <c r="A341" s="38"/>
      <c r="B341" s="5" t="s">
        <v>80</v>
      </c>
      <c r="C341" s="2">
        <v>33.200000000000003</v>
      </c>
      <c r="D341" s="20">
        <v>0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>
        <f t="shared" si="4"/>
        <v>33.200000000000003</v>
      </c>
      <c r="Q341" s="11">
        <v>1.2</v>
      </c>
      <c r="R341" s="2">
        <f t="shared" si="5"/>
        <v>39.840000000000003</v>
      </c>
      <c r="S341" s="12">
        <f t="shared" si="6"/>
        <v>28.869565217391308</v>
      </c>
      <c r="T341" s="2">
        <v>1.1499999999999999</v>
      </c>
      <c r="U341" s="13">
        <f t="shared" si="7"/>
        <v>34.643478260869571</v>
      </c>
      <c r="V341" s="14">
        <f t="shared" si="8"/>
        <v>74.483478260869575</v>
      </c>
      <c r="W341" s="12">
        <f t="shared" si="9"/>
        <v>39.840000000000003</v>
      </c>
    </row>
    <row r="342" spans="1:23" ht="19.5" customHeight="1">
      <c r="A342" s="38"/>
      <c r="B342" s="5" t="s">
        <v>44</v>
      </c>
      <c r="C342" s="2">
        <v>19.5</v>
      </c>
      <c r="D342" s="20">
        <v>0</v>
      </c>
      <c r="E342" s="2">
        <v>80</v>
      </c>
      <c r="F342" s="2"/>
      <c r="G342" s="2"/>
      <c r="H342" s="2"/>
      <c r="I342" s="2">
        <v>26.7</v>
      </c>
      <c r="J342" s="2">
        <v>50.3</v>
      </c>
      <c r="K342" s="2">
        <v>33.4</v>
      </c>
      <c r="L342" s="2">
        <v>27.1</v>
      </c>
      <c r="M342" s="2">
        <v>35.6</v>
      </c>
      <c r="N342" s="2">
        <v>27.9</v>
      </c>
      <c r="O342" s="2"/>
      <c r="P342" s="2">
        <f t="shared" si="4"/>
        <v>300.5</v>
      </c>
      <c r="Q342" s="11">
        <v>0.64</v>
      </c>
      <c r="R342" s="2">
        <f t="shared" si="5"/>
        <v>192.32</v>
      </c>
      <c r="S342" s="12">
        <f t="shared" si="6"/>
        <v>261.304347826087</v>
      </c>
      <c r="T342" s="2">
        <v>1.1499999999999999</v>
      </c>
      <c r="U342" s="13">
        <f t="shared" si="7"/>
        <v>167.23478260869567</v>
      </c>
      <c r="V342" s="14">
        <f t="shared" si="8"/>
        <v>359.55478260869563</v>
      </c>
      <c r="W342" s="12">
        <f t="shared" si="9"/>
        <v>192.32</v>
      </c>
    </row>
    <row r="343" spans="1:23" ht="19.5" customHeight="1">
      <c r="A343" s="38"/>
      <c r="B343" s="5" t="s">
        <v>96</v>
      </c>
      <c r="C343" s="2">
        <v>3.5</v>
      </c>
      <c r="D343" s="2"/>
      <c r="E343" s="2">
        <v>12.5</v>
      </c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>
        <f t="shared" si="4"/>
        <v>16</v>
      </c>
      <c r="Q343" s="11">
        <v>1.7</v>
      </c>
      <c r="R343" s="2">
        <f t="shared" si="5"/>
        <v>27.2</v>
      </c>
      <c r="S343" s="12">
        <f t="shared" si="6"/>
        <v>13.913043478260871</v>
      </c>
      <c r="T343" s="2">
        <v>1.1499999999999999</v>
      </c>
      <c r="U343" s="13">
        <f t="shared" si="7"/>
        <v>23.65217391304348</v>
      </c>
      <c r="V343" s="14">
        <f t="shared" si="8"/>
        <v>50.85217391304348</v>
      </c>
      <c r="W343" s="12">
        <f t="shared" si="9"/>
        <v>27.2</v>
      </c>
    </row>
    <row r="344" spans="1:23" ht="19.5" customHeight="1">
      <c r="A344" s="38"/>
      <c r="B344" s="16" t="s">
        <v>92</v>
      </c>
      <c r="C344" s="2">
        <v>5.9</v>
      </c>
      <c r="D344" s="15">
        <v>7.1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>
        <f t="shared" si="4"/>
        <v>13</v>
      </c>
      <c r="Q344" s="11">
        <v>2.8</v>
      </c>
      <c r="R344" s="2">
        <f t="shared" si="5"/>
        <v>36.4</v>
      </c>
      <c r="S344" s="12">
        <f t="shared" si="6"/>
        <v>11.304347826086957</v>
      </c>
      <c r="T344" s="2">
        <v>1.1499999999999999</v>
      </c>
      <c r="U344" s="13">
        <f t="shared" si="7"/>
        <v>31.652173913043477</v>
      </c>
      <c r="V344" s="14">
        <f t="shared" si="8"/>
        <v>68.052173913043475</v>
      </c>
      <c r="W344" s="12">
        <f t="shared" si="9"/>
        <v>36.4</v>
      </c>
    </row>
    <row r="345" spans="1:23" ht="19.5" customHeight="1">
      <c r="A345" s="38"/>
      <c r="B345" s="16" t="s">
        <v>41</v>
      </c>
      <c r="C345" s="2">
        <v>14.5</v>
      </c>
      <c r="D345" s="15">
        <v>17.3</v>
      </c>
      <c r="E345" s="2">
        <v>36.4</v>
      </c>
      <c r="F345" s="2">
        <v>85.4</v>
      </c>
      <c r="G345" s="2">
        <v>37.4</v>
      </c>
      <c r="H345" s="2">
        <v>34.200000000000003</v>
      </c>
      <c r="I345" s="2">
        <v>29</v>
      </c>
      <c r="J345" s="2">
        <v>19.5</v>
      </c>
      <c r="K345" s="2">
        <v>21.1</v>
      </c>
      <c r="L345" s="2">
        <f>37.6+9.6</f>
        <v>47.2</v>
      </c>
      <c r="M345" s="2">
        <v>22.8</v>
      </c>
      <c r="N345" s="2">
        <v>16.2</v>
      </c>
      <c r="O345" s="2"/>
      <c r="P345" s="2">
        <f t="shared" si="4"/>
        <v>381.00000000000006</v>
      </c>
      <c r="Q345" s="11">
        <v>0.64</v>
      </c>
      <c r="R345" s="2">
        <f t="shared" si="5"/>
        <v>243.84000000000003</v>
      </c>
      <c r="S345" s="12">
        <f t="shared" si="6"/>
        <v>331.30434782608705</v>
      </c>
      <c r="T345" s="2">
        <v>1.1499999999999999</v>
      </c>
      <c r="U345" s="13">
        <f t="shared" si="7"/>
        <v>212.03478260869571</v>
      </c>
      <c r="V345" s="14">
        <f t="shared" si="8"/>
        <v>455.87478260869574</v>
      </c>
      <c r="W345" s="12">
        <f t="shared" si="9"/>
        <v>243.84000000000003</v>
      </c>
    </row>
    <row r="346" spans="1:23" ht="19.5" customHeight="1">
      <c r="A346" s="38"/>
      <c r="B346" s="16" t="s">
        <v>82</v>
      </c>
      <c r="C346" s="2">
        <v>8.1999999999999993</v>
      </c>
      <c r="D346" s="15">
        <v>26.3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>
        <f t="shared" si="4"/>
        <v>34.5</v>
      </c>
      <c r="Q346" s="11">
        <v>0.6</v>
      </c>
      <c r="R346" s="2">
        <f t="shared" si="5"/>
        <v>20.7</v>
      </c>
      <c r="S346" s="12">
        <f t="shared" si="6"/>
        <v>30.000000000000004</v>
      </c>
      <c r="T346" s="2">
        <v>1.1499999999999999</v>
      </c>
      <c r="U346" s="13">
        <f t="shared" si="7"/>
        <v>18</v>
      </c>
      <c r="V346" s="14">
        <f t="shared" si="8"/>
        <v>38.700000000000003</v>
      </c>
      <c r="W346" s="12">
        <f t="shared" si="9"/>
        <v>20.7</v>
      </c>
    </row>
    <row r="347" spans="1:23" ht="19.5" customHeight="1">
      <c r="A347" s="38"/>
      <c r="B347" s="5" t="s">
        <v>223</v>
      </c>
      <c r="C347" s="2"/>
      <c r="D347" s="15">
        <v>16.100000000000001</v>
      </c>
      <c r="E347" s="2"/>
      <c r="F347" s="2">
        <f>1.83+0.2+0.91+0.16</f>
        <v>3.1000000000000005</v>
      </c>
      <c r="G347" s="2">
        <f>0.14+0.12</f>
        <v>0.26</v>
      </c>
      <c r="H347" s="2"/>
      <c r="I347" s="2"/>
      <c r="J347" s="2"/>
      <c r="K347" s="2"/>
      <c r="L347" s="2">
        <v>0.44</v>
      </c>
      <c r="M347" s="2"/>
      <c r="N347" s="2"/>
      <c r="O347" s="2"/>
      <c r="P347" s="2">
        <f t="shared" si="4"/>
        <v>19.900000000000006</v>
      </c>
      <c r="Q347" s="11">
        <v>1</v>
      </c>
      <c r="R347" s="2">
        <f t="shared" si="5"/>
        <v>19.900000000000006</v>
      </c>
      <c r="S347" s="12">
        <f t="shared" si="6"/>
        <v>17.304347826086964</v>
      </c>
      <c r="T347" s="2">
        <v>1.1499999999999999</v>
      </c>
      <c r="U347" s="13">
        <f t="shared" si="7"/>
        <v>17.304347826086964</v>
      </c>
      <c r="V347" s="14">
        <f t="shared" si="8"/>
        <v>37.204347826086973</v>
      </c>
      <c r="W347" s="12">
        <f t="shared" si="9"/>
        <v>19.900000000000006</v>
      </c>
    </row>
    <row r="348" spans="1:23" ht="19.5" customHeight="1">
      <c r="A348" s="38"/>
      <c r="B348" s="5" t="s">
        <v>62</v>
      </c>
      <c r="D348" s="2">
        <v>0</v>
      </c>
      <c r="E348" s="2">
        <v>2</v>
      </c>
      <c r="F348" s="2"/>
      <c r="G348" s="2">
        <v>0.4</v>
      </c>
      <c r="H348" s="2">
        <v>0.5</v>
      </c>
      <c r="I348" s="2"/>
      <c r="J348" s="2"/>
      <c r="K348" s="2"/>
      <c r="L348" s="2"/>
      <c r="M348" s="2"/>
      <c r="N348" s="2"/>
      <c r="O348" s="2"/>
      <c r="P348" s="2">
        <f t="shared" si="4"/>
        <v>2.9</v>
      </c>
      <c r="Q348" s="2">
        <v>1.6</v>
      </c>
      <c r="R348" s="2">
        <f t="shared" si="5"/>
        <v>4.6399999999999997</v>
      </c>
      <c r="S348" s="12">
        <f t="shared" si="6"/>
        <v>2.5217391304347827</v>
      </c>
      <c r="T348" s="2">
        <v>1.1499999999999999</v>
      </c>
      <c r="U348" s="13">
        <f t="shared" si="7"/>
        <v>4.0347826086956529</v>
      </c>
      <c r="V348" s="14">
        <f t="shared" si="8"/>
        <v>8.6747826086956525</v>
      </c>
      <c r="W348" s="12">
        <f t="shared" si="9"/>
        <v>4.6399999999999997</v>
      </c>
    </row>
    <row r="349" spans="1:23" ht="19.5" customHeight="1">
      <c r="A349" s="38"/>
      <c r="B349" s="16" t="s">
        <v>38</v>
      </c>
      <c r="C349" s="2"/>
      <c r="D349" s="15">
        <v>26.9</v>
      </c>
      <c r="E349" s="2"/>
      <c r="F349" s="2">
        <v>39.5</v>
      </c>
      <c r="G349" s="2">
        <v>6.4</v>
      </c>
      <c r="H349" s="2">
        <v>12.5</v>
      </c>
      <c r="I349" s="2"/>
      <c r="J349" s="2">
        <v>9.1</v>
      </c>
      <c r="K349" s="2">
        <v>13.4</v>
      </c>
      <c r="L349" s="2">
        <v>12.7</v>
      </c>
      <c r="M349" s="2">
        <v>9.6999999999999993</v>
      </c>
      <c r="N349" s="2">
        <v>12.5</v>
      </c>
      <c r="O349" s="2"/>
      <c r="P349" s="2">
        <f t="shared" si="4"/>
        <v>142.70000000000002</v>
      </c>
      <c r="Q349" s="11">
        <v>0.84</v>
      </c>
      <c r="R349" s="2">
        <f t="shared" si="5"/>
        <v>119.86800000000001</v>
      </c>
      <c r="S349" s="12">
        <f t="shared" si="6"/>
        <v>124.08695652173915</v>
      </c>
      <c r="T349" s="2">
        <v>1.1499999999999999</v>
      </c>
      <c r="U349" s="13">
        <f t="shared" si="7"/>
        <v>104.23304347826088</v>
      </c>
      <c r="V349" s="14">
        <f t="shared" si="8"/>
        <v>224.10104347826089</v>
      </c>
      <c r="W349" s="12">
        <f t="shared" si="9"/>
        <v>119.86800000000001</v>
      </c>
    </row>
    <row r="350" spans="1:23" ht="19.5" customHeight="1">
      <c r="A350" s="38"/>
      <c r="B350" s="16" t="s">
        <v>224</v>
      </c>
      <c r="C350" s="2"/>
      <c r="D350" s="15">
        <v>6.1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>
        <f t="shared" si="4"/>
        <v>6.1</v>
      </c>
      <c r="Q350" s="11">
        <v>1.52</v>
      </c>
      <c r="R350" s="2">
        <f t="shared" si="5"/>
        <v>9.2720000000000002</v>
      </c>
      <c r="S350" s="12">
        <f t="shared" si="6"/>
        <v>5.304347826086957</v>
      </c>
      <c r="T350" s="2">
        <v>1.1499999999999999</v>
      </c>
      <c r="U350" s="13">
        <f t="shared" si="7"/>
        <v>8.062608695652175</v>
      </c>
      <c r="V350" s="14">
        <f t="shared" si="8"/>
        <v>17.334608695652175</v>
      </c>
      <c r="W350" s="12">
        <f t="shared" si="9"/>
        <v>9.2720000000000002</v>
      </c>
    </row>
    <row r="351" spans="1:23" ht="19.5" customHeight="1">
      <c r="A351" s="38"/>
      <c r="B351" s="16" t="s">
        <v>37</v>
      </c>
      <c r="C351" s="2"/>
      <c r="D351" s="15">
        <f>27.5+7.6</f>
        <v>35.1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>
        <f t="shared" si="4"/>
        <v>35.1</v>
      </c>
      <c r="Q351" s="11">
        <v>2</v>
      </c>
      <c r="R351" s="2">
        <f t="shared" si="5"/>
        <v>70.2</v>
      </c>
      <c r="S351" s="12">
        <f t="shared" si="6"/>
        <v>30.521739130434785</v>
      </c>
      <c r="T351" s="2">
        <v>1.1499999999999999</v>
      </c>
      <c r="U351" s="13">
        <f t="shared" si="7"/>
        <v>61.04347826086957</v>
      </c>
      <c r="V351" s="14">
        <f t="shared" si="8"/>
        <v>131.24347826086958</v>
      </c>
      <c r="W351" s="12">
        <f t="shared" si="9"/>
        <v>70.2</v>
      </c>
    </row>
    <row r="352" spans="1:23" ht="19.5" customHeight="1">
      <c r="A352" s="38"/>
      <c r="B352" s="5" t="s">
        <v>66</v>
      </c>
      <c r="C352" s="2"/>
      <c r="D352" s="20">
        <v>0</v>
      </c>
      <c r="E352" s="2">
        <v>16.100000000000001</v>
      </c>
      <c r="F352" s="2">
        <v>26.3</v>
      </c>
      <c r="G352" s="2"/>
      <c r="H352" s="2"/>
      <c r="I352" s="2"/>
      <c r="J352" s="2"/>
      <c r="K352" s="2"/>
      <c r="L352" s="2"/>
      <c r="M352" s="2"/>
      <c r="N352" s="2"/>
      <c r="O352" s="2"/>
      <c r="P352" s="2">
        <f t="shared" si="4"/>
        <v>42.400000000000006</v>
      </c>
      <c r="Q352" s="11">
        <v>2.4</v>
      </c>
      <c r="R352" s="2">
        <f t="shared" si="5"/>
        <v>101.76</v>
      </c>
      <c r="S352" s="12">
        <f t="shared" si="6"/>
        <v>36.869565217391312</v>
      </c>
      <c r="T352" s="2">
        <v>1.1499999999999999</v>
      </c>
      <c r="U352" s="13">
        <f t="shared" si="7"/>
        <v>88.486956521739145</v>
      </c>
      <c r="V352" s="14">
        <f t="shared" si="8"/>
        <v>190.24695652173915</v>
      </c>
      <c r="W352" s="12">
        <f t="shared" si="9"/>
        <v>101.76</v>
      </c>
    </row>
    <row r="353" spans="1:23" ht="19.5" customHeight="1">
      <c r="A353" s="38"/>
      <c r="B353" s="16" t="s">
        <v>39</v>
      </c>
      <c r="C353" s="2"/>
      <c r="D353" s="15">
        <v>4.3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>
        <f t="shared" si="4"/>
        <v>4.3</v>
      </c>
      <c r="Q353" s="11">
        <v>2.8</v>
      </c>
      <c r="R353" s="2">
        <f t="shared" si="5"/>
        <v>12.04</v>
      </c>
      <c r="S353" s="12">
        <f t="shared" si="6"/>
        <v>3.7391304347826089</v>
      </c>
      <c r="T353" s="2">
        <v>1.1499999999999999</v>
      </c>
      <c r="U353" s="13">
        <f t="shared" si="7"/>
        <v>10.469565217391304</v>
      </c>
      <c r="V353" s="14">
        <f t="shared" si="8"/>
        <v>22.509565217391305</v>
      </c>
      <c r="W353" s="12">
        <f t="shared" si="9"/>
        <v>12.04</v>
      </c>
    </row>
    <row r="354" spans="1:23" ht="19.5" customHeight="1">
      <c r="A354" s="38"/>
      <c r="B354" s="5" t="s">
        <v>40</v>
      </c>
      <c r="C354" s="2"/>
      <c r="D354" s="20">
        <v>0</v>
      </c>
      <c r="E354" s="2"/>
      <c r="F354" s="2">
        <v>31.7</v>
      </c>
      <c r="G354" s="2">
        <v>33.5</v>
      </c>
      <c r="H354" s="2">
        <v>21.6</v>
      </c>
      <c r="I354" s="2">
        <v>24.5</v>
      </c>
      <c r="J354" s="2">
        <v>28.8</v>
      </c>
      <c r="K354" s="2">
        <v>32.4</v>
      </c>
      <c r="L354" s="2">
        <v>26</v>
      </c>
      <c r="M354" s="2">
        <v>27.2</v>
      </c>
      <c r="N354" s="2">
        <v>28.8</v>
      </c>
      <c r="O354" s="2"/>
      <c r="P354" s="2">
        <f t="shared" si="4"/>
        <v>254.50000000000003</v>
      </c>
      <c r="Q354" s="11">
        <v>0.48</v>
      </c>
      <c r="R354" s="2">
        <f t="shared" si="5"/>
        <v>122.16000000000001</v>
      </c>
      <c r="S354" s="12">
        <f t="shared" si="6"/>
        <v>221.304347826087</v>
      </c>
      <c r="T354" s="2">
        <v>1.1499999999999999</v>
      </c>
      <c r="U354" s="13">
        <f t="shared" si="7"/>
        <v>106.22608695652175</v>
      </c>
      <c r="V354" s="14">
        <f t="shared" si="8"/>
        <v>228.38608695652175</v>
      </c>
      <c r="W354" s="12">
        <f t="shared" si="9"/>
        <v>122.16000000000001</v>
      </c>
    </row>
    <row r="355" spans="1:23" ht="19.5" customHeight="1">
      <c r="A355" s="38"/>
      <c r="B355" s="16" t="s">
        <v>53</v>
      </c>
      <c r="C355" s="2"/>
      <c r="D355" s="15">
        <v>9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>
        <f t="shared" ref="P355:P376" si="10">SUM(C355:O355)</f>
        <v>9</v>
      </c>
      <c r="Q355" s="11">
        <v>1.8</v>
      </c>
      <c r="R355" s="2">
        <f t="shared" si="5"/>
        <v>16.2</v>
      </c>
      <c r="S355" s="12">
        <f t="shared" si="6"/>
        <v>7.8260869565217401</v>
      </c>
      <c r="T355" s="2">
        <v>1.1499999999999999</v>
      </c>
      <c r="U355" s="13">
        <f t="shared" si="7"/>
        <v>14.086956521739133</v>
      </c>
      <c r="V355" s="14">
        <f t="shared" si="8"/>
        <v>30.286956521739132</v>
      </c>
      <c r="W355" s="12">
        <f t="shared" si="9"/>
        <v>16.2</v>
      </c>
    </row>
    <row r="356" spans="1:23" ht="19.5" customHeight="1">
      <c r="A356" s="38"/>
      <c r="B356" s="16" t="s">
        <v>225</v>
      </c>
      <c r="C356" s="2"/>
      <c r="D356" s="15">
        <v>5.5</v>
      </c>
      <c r="E356" s="2"/>
      <c r="F356" s="2">
        <v>17.2</v>
      </c>
      <c r="G356" s="2">
        <v>1</v>
      </c>
      <c r="H356" s="2"/>
      <c r="I356" s="2"/>
      <c r="J356" s="2"/>
      <c r="K356" s="2"/>
      <c r="L356" s="2"/>
      <c r="M356" s="2"/>
      <c r="N356" s="2"/>
      <c r="O356" s="2"/>
      <c r="P356" s="2">
        <f t="shared" si="10"/>
        <v>23.7</v>
      </c>
      <c r="Q356" s="2">
        <v>0.9</v>
      </c>
      <c r="R356" s="2">
        <f t="shared" si="5"/>
        <v>21.33</v>
      </c>
      <c r="S356" s="12">
        <f t="shared" si="6"/>
        <v>20.608695652173914</v>
      </c>
      <c r="T356" s="2">
        <v>1.1499999999999999</v>
      </c>
      <c r="U356" s="13">
        <f t="shared" si="7"/>
        <v>18.547826086956523</v>
      </c>
      <c r="V356" s="14">
        <f t="shared" si="8"/>
        <v>39.877826086956517</v>
      </c>
      <c r="W356" s="12">
        <f t="shared" si="9"/>
        <v>21.33</v>
      </c>
    </row>
    <row r="357" spans="1:23" ht="19.5" customHeight="1">
      <c r="A357" s="38"/>
      <c r="B357" s="5" t="s">
        <v>226</v>
      </c>
      <c r="C357" s="2"/>
      <c r="D357" s="2"/>
      <c r="E357" s="2">
        <v>66.099999999999994</v>
      </c>
      <c r="F357" s="2">
        <v>23.2</v>
      </c>
      <c r="G357" s="2"/>
      <c r="H357" s="2"/>
      <c r="I357" s="2"/>
      <c r="J357" s="2"/>
      <c r="K357" s="2"/>
      <c r="L357" s="2"/>
      <c r="M357" s="2"/>
      <c r="N357" s="2"/>
      <c r="O357" s="2"/>
      <c r="P357" s="2">
        <f t="shared" si="10"/>
        <v>89.3</v>
      </c>
      <c r="Q357" s="2">
        <v>1.8</v>
      </c>
      <c r="R357" s="2">
        <f t="shared" si="5"/>
        <v>160.74</v>
      </c>
      <c r="S357" s="12">
        <f t="shared" si="6"/>
        <v>77.652173913043484</v>
      </c>
      <c r="T357" s="2">
        <v>1.1499999999999999</v>
      </c>
      <c r="U357" s="13">
        <f t="shared" si="7"/>
        <v>139.77391304347827</v>
      </c>
      <c r="V357" s="14">
        <f t="shared" si="8"/>
        <v>300.51391304347828</v>
      </c>
      <c r="W357" s="12">
        <f t="shared" si="9"/>
        <v>160.74</v>
      </c>
    </row>
    <row r="358" spans="1:23" ht="19.5" customHeight="1">
      <c r="A358" s="38"/>
      <c r="B358" s="5" t="s">
        <v>60</v>
      </c>
      <c r="C358" s="2"/>
      <c r="D358" s="2"/>
      <c r="E358" s="2">
        <v>16.3</v>
      </c>
      <c r="F358" s="2">
        <v>2.8</v>
      </c>
      <c r="G358" s="2"/>
      <c r="H358" s="2"/>
      <c r="I358" s="2"/>
      <c r="J358" s="2"/>
      <c r="K358" s="2"/>
      <c r="L358" s="2"/>
      <c r="M358" s="2"/>
      <c r="N358" s="2"/>
      <c r="O358" s="2"/>
      <c r="P358" s="2">
        <f t="shared" si="10"/>
        <v>19.100000000000001</v>
      </c>
      <c r="Q358" s="2">
        <v>2.2000000000000002</v>
      </c>
      <c r="R358" s="2">
        <f t="shared" si="5"/>
        <v>42.02</v>
      </c>
      <c r="S358" s="12">
        <f t="shared" si="6"/>
        <v>16.608695652173914</v>
      </c>
      <c r="T358" s="2">
        <v>1.1499999999999999</v>
      </c>
      <c r="U358" s="13">
        <f t="shared" si="7"/>
        <v>36.539130434782614</v>
      </c>
      <c r="V358" s="14">
        <f t="shared" si="8"/>
        <v>78.559130434782617</v>
      </c>
      <c r="W358" s="12">
        <f t="shared" si="9"/>
        <v>42.02</v>
      </c>
    </row>
    <row r="359" spans="1:23" ht="19.5" customHeight="1">
      <c r="A359" s="38"/>
      <c r="B359" s="5" t="s">
        <v>26</v>
      </c>
      <c r="C359" s="2"/>
      <c r="D359" s="2"/>
      <c r="E359" s="2"/>
      <c r="F359" s="2">
        <v>6.8</v>
      </c>
      <c r="G359" s="2"/>
      <c r="H359" s="2"/>
      <c r="I359" s="2"/>
      <c r="J359" s="2"/>
      <c r="K359" s="2"/>
      <c r="L359" s="2"/>
      <c r="M359" s="2"/>
      <c r="N359" s="2"/>
      <c r="O359" s="2"/>
      <c r="P359" s="2">
        <f t="shared" si="10"/>
        <v>6.8</v>
      </c>
      <c r="Q359" s="2">
        <v>1.9</v>
      </c>
      <c r="R359" s="2">
        <f t="shared" si="5"/>
        <v>12.92</v>
      </c>
      <c r="S359" s="12">
        <f t="shared" si="6"/>
        <v>5.9130434782608701</v>
      </c>
      <c r="T359" s="2">
        <v>1.1499999999999999</v>
      </c>
      <c r="U359" s="13">
        <f t="shared" si="7"/>
        <v>11.234782608695653</v>
      </c>
      <c r="V359" s="14">
        <f t="shared" si="8"/>
        <v>24.154782608695655</v>
      </c>
      <c r="W359" s="12">
        <f t="shared" si="9"/>
        <v>12.92</v>
      </c>
    </row>
    <row r="360" spans="1:23" ht="19.5" customHeight="1">
      <c r="A360" s="38"/>
      <c r="B360" s="5" t="s">
        <v>27</v>
      </c>
      <c r="C360" s="2"/>
      <c r="D360" s="2"/>
      <c r="E360" s="2"/>
      <c r="F360" s="2">
        <v>0.6</v>
      </c>
      <c r="G360" s="2"/>
      <c r="H360" s="2"/>
      <c r="I360" s="2"/>
      <c r="J360" s="2"/>
      <c r="K360" s="2"/>
      <c r="L360" s="2"/>
      <c r="M360" s="2"/>
      <c r="N360" s="2"/>
      <c r="O360" s="2"/>
      <c r="P360" s="2">
        <f t="shared" si="10"/>
        <v>0.6</v>
      </c>
      <c r="Q360" s="2">
        <v>2</v>
      </c>
      <c r="R360" s="2">
        <f t="shared" si="5"/>
        <v>1.2</v>
      </c>
      <c r="S360" s="12">
        <f t="shared" si="6"/>
        <v>0.52173913043478259</v>
      </c>
      <c r="T360" s="2">
        <v>1.1499999999999999</v>
      </c>
      <c r="U360" s="13">
        <f t="shared" si="7"/>
        <v>1.0434782608695652</v>
      </c>
      <c r="V360" s="14">
        <f t="shared" si="8"/>
        <v>2.2434782608695651</v>
      </c>
      <c r="W360" s="12">
        <f t="shared" si="9"/>
        <v>1.2</v>
      </c>
    </row>
    <row r="361" spans="1:23" ht="19.5" customHeight="1">
      <c r="A361" s="38"/>
      <c r="B361" s="5" t="s">
        <v>227</v>
      </c>
      <c r="C361" s="2"/>
      <c r="D361" s="2"/>
      <c r="E361" s="2"/>
      <c r="F361" s="2">
        <v>3.9</v>
      </c>
      <c r="G361" s="2"/>
      <c r="H361" s="2"/>
      <c r="I361" s="2">
        <v>13.6</v>
      </c>
      <c r="J361" s="2"/>
      <c r="K361" s="2"/>
      <c r="L361" s="2"/>
      <c r="M361" s="2"/>
      <c r="N361" s="2"/>
      <c r="O361" s="2"/>
      <c r="P361" s="2">
        <f t="shared" si="10"/>
        <v>17.5</v>
      </c>
      <c r="Q361" s="2">
        <v>0.82</v>
      </c>
      <c r="R361" s="2">
        <f t="shared" si="5"/>
        <v>14.35</v>
      </c>
      <c r="S361" s="12">
        <f t="shared" si="6"/>
        <v>15.217391304347828</v>
      </c>
      <c r="T361" s="2">
        <v>1.1499999999999999</v>
      </c>
      <c r="U361" s="13">
        <f t="shared" si="7"/>
        <v>12.478260869565219</v>
      </c>
      <c r="V361" s="14">
        <f t="shared" si="8"/>
        <v>26.82826086956522</v>
      </c>
      <c r="W361" s="12">
        <f t="shared" si="9"/>
        <v>14.35</v>
      </c>
    </row>
    <row r="362" spans="1:23" ht="19.5" customHeight="1">
      <c r="A362" s="38"/>
      <c r="B362" s="5" t="s">
        <v>83</v>
      </c>
      <c r="C362" s="2"/>
      <c r="D362" s="2"/>
      <c r="E362" s="2"/>
      <c r="F362" s="2">
        <v>59.2</v>
      </c>
      <c r="G362" s="2">
        <v>77.7</v>
      </c>
      <c r="H362" s="2">
        <v>78.2</v>
      </c>
      <c r="I362" s="2">
        <v>64.3</v>
      </c>
      <c r="J362" s="2">
        <v>72.099999999999994</v>
      </c>
      <c r="K362" s="2">
        <v>66.900000000000006</v>
      </c>
      <c r="L362" s="2">
        <v>32.9</v>
      </c>
      <c r="M362" s="2">
        <v>72.7</v>
      </c>
      <c r="N362" s="2">
        <v>72.599999999999994</v>
      </c>
      <c r="O362" s="2"/>
      <c r="P362" s="2">
        <f t="shared" si="10"/>
        <v>596.6</v>
      </c>
      <c r="Q362" s="11">
        <v>0.74</v>
      </c>
      <c r="R362" s="2">
        <f t="shared" si="5"/>
        <v>441.48400000000004</v>
      </c>
      <c r="S362" s="12">
        <f t="shared" si="6"/>
        <v>518.78260869565224</v>
      </c>
      <c r="T362" s="2">
        <v>1.1499999999999999</v>
      </c>
      <c r="U362" s="13">
        <f t="shared" si="7"/>
        <v>383.89913043478265</v>
      </c>
      <c r="V362" s="14">
        <f t="shared" si="8"/>
        <v>825.38313043478274</v>
      </c>
      <c r="W362" s="12">
        <f t="shared" si="9"/>
        <v>441.48400000000004</v>
      </c>
    </row>
    <row r="363" spans="1:23" ht="19.5" customHeight="1">
      <c r="A363" s="38"/>
      <c r="B363" s="5" t="s">
        <v>228</v>
      </c>
      <c r="C363" s="2"/>
      <c r="D363" s="2"/>
      <c r="E363" s="2"/>
      <c r="F363" s="2"/>
      <c r="G363" s="2">
        <v>93.4</v>
      </c>
      <c r="H363" s="2">
        <v>38.9</v>
      </c>
      <c r="I363" s="2">
        <v>42.7</v>
      </c>
      <c r="J363" s="2">
        <v>39.700000000000003</v>
      </c>
      <c r="K363" s="2">
        <v>40.9</v>
      </c>
      <c r="L363" s="2">
        <v>19.399999999999999</v>
      </c>
      <c r="M363" s="2">
        <v>38.799999999999997</v>
      </c>
      <c r="N363" s="2">
        <v>39.200000000000003</v>
      </c>
      <c r="O363" s="2"/>
      <c r="P363" s="2">
        <f t="shared" si="10"/>
        <v>353</v>
      </c>
      <c r="Q363" s="11">
        <v>1.02</v>
      </c>
      <c r="R363" s="2">
        <f t="shared" ref="R363:R372" si="11">Q363*P363</f>
        <v>360.06</v>
      </c>
      <c r="S363" s="12">
        <f t="shared" ref="S363:S371" si="12">P363/T363</f>
        <v>306.95652173913044</v>
      </c>
      <c r="T363" s="2">
        <v>1.1499999999999999</v>
      </c>
      <c r="U363" s="13">
        <f t="shared" ref="U363:U371" si="13">S363*Q363</f>
        <v>313.09565217391304</v>
      </c>
      <c r="V363" s="14">
        <f t="shared" ref="V363:V372" si="14">R363+U363</f>
        <v>673.15565217391304</v>
      </c>
      <c r="W363" s="12">
        <f t="shared" ref="W363:W372" si="15">Q363*P363</f>
        <v>360.06</v>
      </c>
    </row>
    <row r="364" spans="1:23" ht="19.5" customHeight="1">
      <c r="A364" s="38"/>
      <c r="B364" s="5" t="s">
        <v>229</v>
      </c>
      <c r="C364" s="2"/>
      <c r="D364" s="2"/>
      <c r="E364" s="2"/>
      <c r="F364" s="2"/>
      <c r="G364" s="2">
        <v>3.6</v>
      </c>
      <c r="H364" s="2"/>
      <c r="I364" s="2">
        <v>6.6</v>
      </c>
      <c r="J364" s="2">
        <v>6.2</v>
      </c>
      <c r="K364" s="2"/>
      <c r="L364" s="2">
        <v>33.4</v>
      </c>
      <c r="M364" s="2"/>
      <c r="N364" s="2"/>
      <c r="O364" s="2"/>
      <c r="P364" s="2">
        <f t="shared" si="10"/>
        <v>49.8</v>
      </c>
      <c r="Q364" s="11">
        <v>0.56000000000000005</v>
      </c>
      <c r="R364" s="2">
        <f t="shared" si="11"/>
        <v>27.888000000000002</v>
      </c>
      <c r="S364" s="12">
        <f t="shared" si="12"/>
        <v>43.304347826086961</v>
      </c>
      <c r="T364" s="2">
        <v>1.1499999999999999</v>
      </c>
      <c r="U364" s="13">
        <f t="shared" si="13"/>
        <v>24.2504347826087</v>
      </c>
      <c r="V364" s="14">
        <f t="shared" si="14"/>
        <v>52.138434782608698</v>
      </c>
      <c r="W364" s="12">
        <f t="shared" si="15"/>
        <v>27.888000000000002</v>
      </c>
    </row>
    <row r="365" spans="1:23" ht="19.5" customHeight="1">
      <c r="A365" s="38"/>
      <c r="B365" s="5" t="s">
        <v>47</v>
      </c>
      <c r="C365" s="2"/>
      <c r="D365" s="2"/>
      <c r="E365" s="2"/>
      <c r="F365" s="2"/>
      <c r="G365" s="2"/>
      <c r="H365" s="2">
        <v>3.5</v>
      </c>
      <c r="I365" s="2">
        <v>3.5</v>
      </c>
      <c r="J365" s="2">
        <v>6.8</v>
      </c>
      <c r="K365" s="2">
        <v>2.5</v>
      </c>
      <c r="L365" s="2">
        <v>2.5</v>
      </c>
      <c r="M365" s="2">
        <v>2.5</v>
      </c>
      <c r="N365" s="2">
        <v>2.4</v>
      </c>
      <c r="O365" s="2">
        <v>7</v>
      </c>
      <c r="P365" s="2">
        <f t="shared" si="10"/>
        <v>30.7</v>
      </c>
      <c r="Q365" s="11">
        <v>1</v>
      </c>
      <c r="R365" s="2">
        <f t="shared" si="11"/>
        <v>30.7</v>
      </c>
      <c r="S365" s="12">
        <f t="shared" si="12"/>
        <v>26.695652173913047</v>
      </c>
      <c r="T365" s="2">
        <v>1.1499999999999999</v>
      </c>
      <c r="U365" s="13">
        <f t="shared" si="13"/>
        <v>26.695652173913047</v>
      </c>
      <c r="V365" s="14">
        <f t="shared" si="14"/>
        <v>57.395652173913049</v>
      </c>
      <c r="W365" s="12">
        <f t="shared" si="15"/>
        <v>30.7</v>
      </c>
    </row>
    <row r="366" spans="1:23" ht="19.5" customHeight="1">
      <c r="A366" s="38"/>
      <c r="B366" s="5" t="s">
        <v>230</v>
      </c>
      <c r="C366" s="2"/>
      <c r="D366" s="2"/>
      <c r="E366" s="2"/>
      <c r="F366" s="2">
        <v>3.8</v>
      </c>
      <c r="G366" s="2"/>
      <c r="H366" s="2"/>
      <c r="I366" s="2"/>
      <c r="J366" s="2"/>
      <c r="K366" s="2"/>
      <c r="L366" s="2"/>
      <c r="M366" s="2"/>
      <c r="N366" s="2"/>
      <c r="O366" s="2"/>
      <c r="P366" s="2">
        <f t="shared" si="10"/>
        <v>3.8</v>
      </c>
      <c r="Q366" s="11">
        <v>2.4</v>
      </c>
      <c r="R366" s="2">
        <f t="shared" si="11"/>
        <v>9.1199999999999992</v>
      </c>
      <c r="S366" s="12">
        <f t="shared" si="12"/>
        <v>3.3043478260869565</v>
      </c>
      <c r="T366" s="2">
        <v>1.1499999999999999</v>
      </c>
      <c r="U366" s="13">
        <f t="shared" si="13"/>
        <v>7.9304347826086952</v>
      </c>
      <c r="V366" s="14">
        <f t="shared" si="14"/>
        <v>17.050434782608693</v>
      </c>
      <c r="W366" s="12">
        <f t="shared" si="15"/>
        <v>9.1199999999999992</v>
      </c>
    </row>
    <row r="367" spans="1:23" ht="19.5" customHeight="1">
      <c r="A367" s="38"/>
      <c r="B367" s="5" t="s">
        <v>68</v>
      </c>
      <c r="C367" s="2"/>
      <c r="D367" s="2"/>
      <c r="E367" s="2"/>
      <c r="F367" s="2">
        <v>9.5</v>
      </c>
      <c r="G367" s="2"/>
      <c r="H367" s="2"/>
      <c r="I367" s="2"/>
      <c r="J367" s="2"/>
      <c r="K367" s="2"/>
      <c r="L367" s="2"/>
      <c r="M367" s="2"/>
      <c r="N367" s="2"/>
      <c r="O367" s="2"/>
      <c r="P367" s="2">
        <f t="shared" si="10"/>
        <v>9.5</v>
      </c>
      <c r="Q367" s="11">
        <v>3.6</v>
      </c>
      <c r="R367" s="2">
        <f t="shared" si="11"/>
        <v>34.200000000000003</v>
      </c>
      <c r="S367" s="12">
        <f t="shared" si="12"/>
        <v>8.2608695652173925</v>
      </c>
      <c r="T367" s="2">
        <v>1.1499999999999999</v>
      </c>
      <c r="U367" s="13">
        <f t="shared" si="13"/>
        <v>29.739130434782613</v>
      </c>
      <c r="V367" s="14">
        <f t="shared" si="14"/>
        <v>63.939130434782612</v>
      </c>
      <c r="W367" s="12">
        <f t="shared" si="15"/>
        <v>34.200000000000003</v>
      </c>
    </row>
    <row r="368" spans="1:23" ht="19.5" customHeight="1">
      <c r="A368" s="38"/>
      <c r="B368" s="16" t="s">
        <v>231</v>
      </c>
      <c r="C368" s="21"/>
      <c r="D368" s="21">
        <v>6.7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>
        <f t="shared" si="10"/>
        <v>6.7</v>
      </c>
      <c r="Q368" s="11">
        <v>3.6</v>
      </c>
      <c r="R368" s="2">
        <f>Q368*P368</f>
        <v>24.12</v>
      </c>
      <c r="S368" s="12">
        <f>P368/T368</f>
        <v>5.8260869565217401</v>
      </c>
      <c r="T368" s="2">
        <v>1.1499999999999999</v>
      </c>
      <c r="U368" s="13">
        <f t="shared" si="13"/>
        <v>20.973913043478266</v>
      </c>
      <c r="V368" s="14">
        <f t="shared" si="14"/>
        <v>45.093913043478267</v>
      </c>
      <c r="W368" s="12">
        <f t="shared" si="15"/>
        <v>24.12</v>
      </c>
    </row>
    <row r="369" spans="1:24" ht="19.5" customHeight="1">
      <c r="A369" s="38"/>
      <c r="B369" s="16" t="s">
        <v>110</v>
      </c>
      <c r="C369" s="21"/>
      <c r="D369" s="21">
        <v>1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>
        <f t="shared" si="10"/>
        <v>1</v>
      </c>
      <c r="Q369" s="11">
        <v>4.4000000000000004</v>
      </c>
      <c r="R369" s="2">
        <f t="shared" si="11"/>
        <v>4.4000000000000004</v>
      </c>
      <c r="S369" s="12">
        <f t="shared" si="12"/>
        <v>0.86956521739130443</v>
      </c>
      <c r="T369" s="2">
        <v>1.1499999999999999</v>
      </c>
      <c r="U369" s="13">
        <f t="shared" si="13"/>
        <v>3.8260869565217397</v>
      </c>
      <c r="V369" s="14">
        <f t="shared" si="14"/>
        <v>8.2260869565217405</v>
      </c>
      <c r="W369" s="12">
        <f t="shared" si="15"/>
        <v>4.4000000000000004</v>
      </c>
    </row>
    <row r="370" spans="1:24" ht="19.5" customHeight="1">
      <c r="A370" s="38"/>
      <c r="B370" s="16" t="s">
        <v>232</v>
      </c>
      <c r="C370" s="21"/>
      <c r="D370" s="21">
        <v>0.9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>
        <f t="shared" si="10"/>
        <v>0.9</v>
      </c>
      <c r="Q370" s="11">
        <v>5</v>
      </c>
      <c r="R370" s="2">
        <f t="shared" si="11"/>
        <v>4.5</v>
      </c>
      <c r="S370" s="12">
        <f>P370/T370</f>
        <v>0.78260869565217395</v>
      </c>
      <c r="T370" s="2">
        <v>1.1499999999999999</v>
      </c>
      <c r="U370" s="13">
        <f t="shared" si="13"/>
        <v>3.9130434782608696</v>
      </c>
      <c r="V370" s="14">
        <f t="shared" si="14"/>
        <v>8.4130434782608692</v>
      </c>
      <c r="W370" s="12">
        <f t="shared" si="15"/>
        <v>4.5</v>
      </c>
    </row>
    <row r="371" spans="1:24" ht="19.5" customHeight="1">
      <c r="A371" s="39"/>
      <c r="B371" s="16" t="s">
        <v>233</v>
      </c>
      <c r="C371" s="2"/>
      <c r="D371" s="15">
        <v>61.6</v>
      </c>
      <c r="E371" s="2"/>
      <c r="F371" s="2">
        <v>24.1</v>
      </c>
      <c r="G371" s="2"/>
      <c r="H371" s="2"/>
      <c r="I371" s="2"/>
      <c r="J371" s="2"/>
      <c r="K371" s="2"/>
      <c r="L371" s="2"/>
      <c r="M371" s="2"/>
      <c r="N371" s="2"/>
      <c r="O371" s="2"/>
      <c r="P371" s="2">
        <f t="shared" si="10"/>
        <v>85.7</v>
      </c>
      <c r="Q371" s="11">
        <v>3.3</v>
      </c>
      <c r="R371" s="2">
        <f t="shared" si="11"/>
        <v>282.81</v>
      </c>
      <c r="S371" s="12">
        <f t="shared" si="12"/>
        <v>74.521739130434796</v>
      </c>
      <c r="T371" s="2">
        <v>1.1499999999999999</v>
      </c>
      <c r="U371" s="13">
        <f t="shared" si="13"/>
        <v>245.92173913043482</v>
      </c>
      <c r="V371" s="14">
        <f t="shared" si="14"/>
        <v>528.73173913043479</v>
      </c>
      <c r="W371" s="12">
        <f t="shared" si="15"/>
        <v>282.81</v>
      </c>
    </row>
    <row r="372" spans="1:24" ht="24.75" customHeight="1">
      <c r="A372" s="2" t="s">
        <v>234</v>
      </c>
      <c r="B372" s="5"/>
      <c r="C372" s="2"/>
      <c r="D372" s="2">
        <f>0.3+4.3+1.49+1.63</f>
        <v>7.72</v>
      </c>
      <c r="E372" s="2">
        <f>0.76+1.37+13.65</f>
        <v>15.780000000000001</v>
      </c>
      <c r="F372" s="2">
        <v>4.07</v>
      </c>
      <c r="G372" s="2"/>
      <c r="H372" s="2"/>
      <c r="I372" s="2"/>
      <c r="J372" s="2"/>
      <c r="K372" s="2"/>
      <c r="L372" s="2"/>
      <c r="M372" s="2"/>
      <c r="N372" s="2"/>
      <c r="O372" s="2"/>
      <c r="P372" s="2">
        <f t="shared" si="10"/>
        <v>27.57</v>
      </c>
      <c r="Q372" s="11">
        <v>1</v>
      </c>
      <c r="R372" s="2">
        <f t="shared" si="11"/>
        <v>27.57</v>
      </c>
      <c r="S372" s="2"/>
      <c r="T372" s="2"/>
      <c r="U372" s="2"/>
      <c r="V372" s="14">
        <f t="shared" si="14"/>
        <v>27.57</v>
      </c>
      <c r="W372" s="12">
        <f t="shared" si="15"/>
        <v>27.57</v>
      </c>
    </row>
    <row r="373" spans="1:24" ht="24.75" customHeight="1">
      <c r="A373" s="2" t="s">
        <v>235</v>
      </c>
      <c r="B373" s="5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11"/>
      <c r="R373" s="2"/>
      <c r="S373" s="2"/>
      <c r="T373" s="2"/>
      <c r="U373" s="2"/>
      <c r="V373" s="14"/>
      <c r="W373" s="22">
        <f>SUM(W298:W372)</f>
        <v>5461.9680000000017</v>
      </c>
      <c r="X373" s="1">
        <f>W373*0.1</f>
        <v>546.19680000000017</v>
      </c>
    </row>
    <row r="374" spans="1:24" ht="19.5" customHeight="1">
      <c r="A374" s="2" t="s">
        <v>236</v>
      </c>
      <c r="B374" s="5"/>
      <c r="C374" s="2"/>
      <c r="D374" s="23">
        <v>2</v>
      </c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>
        <f t="shared" si="10"/>
        <v>2</v>
      </c>
      <c r="Q374" s="2"/>
      <c r="R374" s="2"/>
      <c r="S374" s="2"/>
      <c r="T374" s="2"/>
      <c r="U374" s="2"/>
      <c r="V374" s="2"/>
      <c r="W374" s="2"/>
    </row>
    <row r="375" spans="1:24" ht="19.5" customHeight="1">
      <c r="A375" s="2" t="s">
        <v>237</v>
      </c>
      <c r="B375" s="5" t="s">
        <v>238</v>
      </c>
      <c r="C375" s="2"/>
      <c r="D375" s="23">
        <v>4</v>
      </c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>
        <f t="shared" si="10"/>
        <v>4</v>
      </c>
      <c r="Q375" s="2"/>
      <c r="R375" s="2"/>
      <c r="S375" s="2"/>
      <c r="T375" s="2"/>
      <c r="U375" s="2"/>
      <c r="V375" s="2"/>
      <c r="W375" s="2"/>
    </row>
    <row r="376" spans="1:24" ht="19.5" customHeight="1">
      <c r="A376" s="2" t="s">
        <v>237</v>
      </c>
      <c r="B376" s="5" t="s">
        <v>239</v>
      </c>
      <c r="C376" s="2"/>
      <c r="D376" s="23">
        <v>2</v>
      </c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>
        <f t="shared" si="10"/>
        <v>2</v>
      </c>
      <c r="Q376" s="2"/>
      <c r="R376" s="2"/>
      <c r="S376" s="2"/>
      <c r="T376" s="2"/>
      <c r="U376" s="2"/>
      <c r="V376" s="2"/>
      <c r="W376" s="2"/>
    </row>
    <row r="391" spans="11:15" ht="19.5" customHeight="1">
      <c r="K391" s="1">
        <f>1.6+7.1+1.8+17.2+3.2</f>
        <v>30.9</v>
      </c>
    </row>
    <row r="392" spans="11:15" ht="19.5" customHeight="1">
      <c r="K392" s="1">
        <f>1.1+2.4+1.3+1.3+2.3+2.9+6</f>
        <v>17.299999999999997</v>
      </c>
    </row>
    <row r="393" spans="11:15" ht="19.5" customHeight="1">
      <c r="K393" s="1">
        <f>2.6+7.1+15.2+1.4</f>
        <v>26.299999999999997</v>
      </c>
    </row>
    <row r="394" spans="11:15" ht="19.5" customHeight="1">
      <c r="K394" s="1">
        <f>4.9+13.1+3+1+7.7+8.3+5.8</f>
        <v>43.8</v>
      </c>
    </row>
    <row r="395" spans="11:15" ht="19.5" customHeight="1">
      <c r="K395" s="1">
        <f>2.6+4.5</f>
        <v>7.1</v>
      </c>
      <c r="O395" s="24">
        <f>(3.14*0.55+1.4*2)*1.1*0.5</f>
        <v>2.4898500000000001</v>
      </c>
    </row>
    <row r="396" spans="11:15" ht="19.5" customHeight="1">
      <c r="K396" s="1">
        <f>4.2+1.2+13+3.3+5.2</f>
        <v>26.9</v>
      </c>
      <c r="O396" s="24">
        <f>(1.8+3.14*0.55)*0.3*0.5</f>
        <v>0.52905000000000002</v>
      </c>
    </row>
    <row r="397" spans="11:15" ht="19.5" customHeight="1">
      <c r="K397" s="1">
        <f>3.9+2+2.2</f>
        <v>8.1000000000000014</v>
      </c>
      <c r="O397" s="24">
        <f>(3.14+6)*1*0.5</f>
        <v>4.57</v>
      </c>
    </row>
    <row r="398" spans="11:15" ht="19.5" customHeight="1">
      <c r="K398" s="1">
        <f>1.5+3.9+13.8+1.5+2.8+4</f>
        <v>27.500000000000004</v>
      </c>
      <c r="O398" s="24">
        <f>(2+3.3)*1*0.5</f>
        <v>2.65</v>
      </c>
    </row>
    <row r="399" spans="11:15" ht="19.5" customHeight="1">
      <c r="K399" s="1">
        <f>5.2+3.7+8.3+19.1+1.6</f>
        <v>37.900000000000006</v>
      </c>
      <c r="O399" s="24">
        <f>(1.6+3.2)*0.7*0.5</f>
        <v>1.6800000000000002</v>
      </c>
    </row>
    <row r="400" spans="11:15" ht="19.5" customHeight="1">
      <c r="K400" s="1">
        <f>13.2+10.1+14.8+15.4+9.1</f>
        <v>62.599999999999994</v>
      </c>
      <c r="O400" s="24">
        <f>(3.2+3.14)*0.7*0.5</f>
        <v>2.2189999999999999</v>
      </c>
    </row>
    <row r="401" spans="11:15" ht="19.5" customHeight="1">
      <c r="K401" s="1">
        <f>11.5+2.7+3</f>
        <v>17.2</v>
      </c>
      <c r="O401" s="1">
        <f>(2.8+5.2)*0.5*0.5</f>
        <v>2</v>
      </c>
    </row>
    <row r="402" spans="11:15" ht="19.5" customHeight="1">
      <c r="K402" s="1">
        <f>7.3+3.8+2.2</f>
        <v>13.3</v>
      </c>
    </row>
    <row r="403" spans="11:15" ht="19.5" customHeight="1">
      <c r="K403" s="1">
        <f>7.2+1.6</f>
        <v>8.8000000000000007</v>
      </c>
    </row>
    <row r="404" spans="11:15" ht="19.5" customHeight="1">
      <c r="K404" s="1">
        <f>1+1.4+2.9</f>
        <v>5.3</v>
      </c>
    </row>
  </sheetData>
  <mergeCells count="21">
    <mergeCell ref="A164:A176"/>
    <mergeCell ref="A3:A7"/>
    <mergeCell ref="A8:A33"/>
    <mergeCell ref="A34:A46"/>
    <mergeCell ref="A47:A71"/>
    <mergeCell ref="A72:A103"/>
    <mergeCell ref="A223:A289"/>
    <mergeCell ref="A290:A296"/>
    <mergeCell ref="A298:A371"/>
    <mergeCell ref="A1:W1"/>
    <mergeCell ref="A177:A185"/>
    <mergeCell ref="A186:A192"/>
    <mergeCell ref="A194:A199"/>
    <mergeCell ref="A200:A210"/>
    <mergeCell ref="A211:A219"/>
    <mergeCell ref="A220:A221"/>
    <mergeCell ref="A104:A105"/>
    <mergeCell ref="A106:A126"/>
    <mergeCell ref="A127:A144"/>
    <mergeCell ref="A145:A150"/>
    <mergeCell ref="A151:A16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1"/>
  <sheetViews>
    <sheetView topLeftCell="A25" workbookViewId="0">
      <selection activeCell="K4" sqref="K4"/>
    </sheetView>
  </sheetViews>
  <sheetFormatPr defaultRowHeight="13.5"/>
  <cols>
    <col min="1" max="1" width="9" style="1" customWidth="1"/>
    <col min="2" max="2" width="21.375" style="1" customWidth="1"/>
    <col min="3" max="3" width="19.5" style="1" customWidth="1"/>
    <col min="4" max="4" width="92.125" style="1" customWidth="1"/>
    <col min="5" max="5" width="6.875" style="1" customWidth="1"/>
    <col min="6" max="6" width="4.375" style="1" customWidth="1"/>
    <col min="7" max="16384" width="9" style="1"/>
  </cols>
  <sheetData>
    <row r="1" spans="1:10" ht="18" customHeight="1">
      <c r="A1" s="25">
        <v>1</v>
      </c>
      <c r="B1" s="2" t="s">
        <v>245</v>
      </c>
      <c r="C1" s="2" t="s">
        <v>246</v>
      </c>
      <c r="D1" s="2" t="s">
        <v>247</v>
      </c>
      <c r="E1" s="2" t="s">
        <v>248</v>
      </c>
      <c r="F1" s="2"/>
      <c r="G1" s="1" t="s">
        <v>240</v>
      </c>
      <c r="H1" s="1" t="s">
        <v>241</v>
      </c>
      <c r="I1" s="1" t="s">
        <v>243</v>
      </c>
      <c r="J1" s="1" t="s">
        <v>244</v>
      </c>
    </row>
    <row r="2" spans="1:10" ht="18" customHeight="1">
      <c r="A2" s="25">
        <v>2</v>
      </c>
      <c r="B2" s="2" t="s">
        <v>249</v>
      </c>
      <c r="C2" s="2" t="s">
        <v>250</v>
      </c>
      <c r="D2" s="21" t="s">
        <v>251</v>
      </c>
      <c r="E2" s="2">
        <v>1</v>
      </c>
      <c r="F2" s="2"/>
      <c r="G2" s="2"/>
      <c r="H2" s="2"/>
      <c r="I2" s="2"/>
      <c r="J2" s="2"/>
    </row>
    <row r="3" spans="1:10" ht="18" customHeight="1">
      <c r="A3" s="25">
        <v>3</v>
      </c>
      <c r="B3" s="2" t="s">
        <v>252</v>
      </c>
      <c r="C3" s="2" t="s">
        <v>253</v>
      </c>
      <c r="D3" s="21" t="s">
        <v>254</v>
      </c>
      <c r="E3" s="2">
        <v>1</v>
      </c>
      <c r="F3" s="2"/>
      <c r="G3" s="2"/>
      <c r="H3" s="2"/>
      <c r="I3" s="2"/>
      <c r="J3" s="2"/>
    </row>
    <row r="4" spans="1:10" ht="18" customHeight="1">
      <c r="A4" s="25">
        <v>4</v>
      </c>
      <c r="B4" s="2" t="s">
        <v>255</v>
      </c>
      <c r="C4" s="2" t="s">
        <v>253</v>
      </c>
      <c r="D4" s="21" t="s">
        <v>256</v>
      </c>
      <c r="E4" s="2">
        <v>1</v>
      </c>
      <c r="F4" s="2"/>
      <c r="G4" s="2"/>
      <c r="H4" s="2"/>
      <c r="I4" s="2"/>
      <c r="J4" s="2"/>
    </row>
    <row r="5" spans="1:10" ht="29.25" customHeight="1">
      <c r="A5" s="25">
        <v>5</v>
      </c>
      <c r="B5" s="2" t="s">
        <v>257</v>
      </c>
      <c r="C5" s="2" t="s">
        <v>258</v>
      </c>
      <c r="D5" s="26" t="s">
        <v>259</v>
      </c>
      <c r="E5" s="2">
        <v>1</v>
      </c>
      <c r="F5" s="2"/>
      <c r="G5" s="2"/>
      <c r="H5" s="2"/>
      <c r="I5" s="2"/>
      <c r="J5" s="2"/>
    </row>
    <row r="6" spans="1:10" ht="18" customHeight="1">
      <c r="A6" s="25">
        <v>6</v>
      </c>
      <c r="B6" s="2" t="s">
        <v>260</v>
      </c>
      <c r="C6" s="2" t="s">
        <v>261</v>
      </c>
      <c r="D6" s="21" t="s">
        <v>262</v>
      </c>
      <c r="E6" s="2">
        <v>1</v>
      </c>
      <c r="F6" s="2"/>
      <c r="G6" s="2"/>
      <c r="H6" s="2"/>
      <c r="I6" s="2"/>
      <c r="J6" s="2"/>
    </row>
    <row r="7" spans="1:10" ht="18" customHeight="1">
      <c r="A7" s="25">
        <v>7</v>
      </c>
      <c r="B7" s="2" t="s">
        <v>263</v>
      </c>
      <c r="C7" s="2" t="s">
        <v>253</v>
      </c>
      <c r="D7" s="21" t="s">
        <v>256</v>
      </c>
      <c r="E7" s="2">
        <v>1</v>
      </c>
      <c r="F7" s="2"/>
      <c r="G7" s="2"/>
      <c r="H7" s="2"/>
      <c r="I7" s="2"/>
      <c r="J7" s="2"/>
    </row>
    <row r="8" spans="1:10" ht="18" customHeight="1">
      <c r="A8" s="25">
        <v>8</v>
      </c>
      <c r="B8" s="2" t="s">
        <v>264</v>
      </c>
      <c r="C8" s="2" t="s">
        <v>253</v>
      </c>
      <c r="D8" s="21" t="s">
        <v>265</v>
      </c>
      <c r="E8" s="2">
        <v>1</v>
      </c>
      <c r="F8" s="2"/>
      <c r="G8" s="2"/>
      <c r="H8" s="2"/>
      <c r="I8" s="2"/>
      <c r="J8" s="2"/>
    </row>
    <row r="9" spans="1:10" ht="18" customHeight="1">
      <c r="A9" s="25">
        <v>9</v>
      </c>
      <c r="B9" s="2" t="s">
        <v>266</v>
      </c>
      <c r="C9" s="2" t="s">
        <v>250</v>
      </c>
      <c r="D9" s="21" t="s">
        <v>267</v>
      </c>
      <c r="E9" s="2">
        <v>1</v>
      </c>
      <c r="F9" s="2"/>
      <c r="G9" s="2"/>
      <c r="H9" s="2"/>
      <c r="I9" s="2"/>
      <c r="J9" s="2"/>
    </row>
    <row r="10" spans="1:10" ht="33" customHeight="1">
      <c r="A10" s="25">
        <v>10</v>
      </c>
      <c r="B10" s="2" t="s">
        <v>268</v>
      </c>
      <c r="C10" s="2" t="s">
        <v>258</v>
      </c>
      <c r="D10" s="27" t="s">
        <v>269</v>
      </c>
      <c r="E10" s="2">
        <v>1</v>
      </c>
      <c r="F10" s="2"/>
      <c r="G10" s="2"/>
      <c r="H10" s="2"/>
      <c r="I10" s="2"/>
      <c r="J10" s="2"/>
    </row>
    <row r="11" spans="1:10" ht="48.75" customHeight="1">
      <c r="A11" s="25">
        <v>11</v>
      </c>
      <c r="B11" s="2" t="s">
        <v>270</v>
      </c>
      <c r="C11" s="2" t="s">
        <v>258</v>
      </c>
      <c r="D11" s="27" t="s">
        <v>271</v>
      </c>
      <c r="E11" s="2">
        <v>1</v>
      </c>
      <c r="F11" s="2"/>
      <c r="G11" s="2"/>
      <c r="H11" s="2"/>
      <c r="I11" s="2"/>
      <c r="J11" s="2"/>
    </row>
    <row r="12" spans="1:10" ht="39.75" customHeight="1">
      <c r="A12" s="25">
        <v>12</v>
      </c>
      <c r="B12" s="2" t="s">
        <v>272</v>
      </c>
      <c r="C12" s="2" t="s">
        <v>258</v>
      </c>
      <c r="D12" s="27" t="s">
        <v>273</v>
      </c>
      <c r="E12" s="2">
        <v>1</v>
      </c>
      <c r="F12" s="2"/>
      <c r="G12" s="2"/>
      <c r="H12" s="2"/>
      <c r="I12" s="2"/>
      <c r="J12" s="2"/>
    </row>
    <row r="13" spans="1:10" ht="33" customHeight="1">
      <c r="A13" s="25">
        <v>13</v>
      </c>
      <c r="B13" s="2" t="s">
        <v>274</v>
      </c>
      <c r="C13" s="2" t="s">
        <v>258</v>
      </c>
      <c r="D13" s="27" t="s">
        <v>275</v>
      </c>
      <c r="E13" s="2">
        <v>1</v>
      </c>
      <c r="F13" s="2"/>
      <c r="G13" s="2"/>
      <c r="H13" s="2"/>
      <c r="I13" s="2"/>
      <c r="J13" s="2"/>
    </row>
    <row r="14" spans="1:10" ht="18" customHeight="1">
      <c r="A14" s="25">
        <v>14</v>
      </c>
      <c r="B14" s="2" t="s">
        <v>276</v>
      </c>
      <c r="C14" s="2" t="s">
        <v>261</v>
      </c>
      <c r="D14" s="21" t="s">
        <v>277</v>
      </c>
      <c r="E14" s="2">
        <v>1</v>
      </c>
      <c r="F14" s="2"/>
      <c r="G14" s="2"/>
      <c r="H14" s="2"/>
      <c r="I14" s="2"/>
      <c r="J14" s="2"/>
    </row>
    <row r="15" spans="1:10" ht="18" customHeight="1">
      <c r="A15" s="25">
        <v>15</v>
      </c>
      <c r="B15" s="2" t="s">
        <v>278</v>
      </c>
      <c r="C15" s="2" t="s">
        <v>261</v>
      </c>
      <c r="D15" s="21" t="s">
        <v>277</v>
      </c>
      <c r="E15" s="2">
        <v>1</v>
      </c>
      <c r="F15" s="2"/>
      <c r="G15" s="2"/>
      <c r="H15" s="2"/>
      <c r="I15" s="2"/>
      <c r="J15" s="2"/>
    </row>
    <row r="16" spans="1:10" ht="18" customHeight="1">
      <c r="A16" s="25">
        <v>16</v>
      </c>
      <c r="B16" s="2" t="s">
        <v>279</v>
      </c>
      <c r="C16" s="2" t="s">
        <v>250</v>
      </c>
      <c r="D16" s="21" t="s">
        <v>280</v>
      </c>
      <c r="E16" s="2">
        <v>1</v>
      </c>
      <c r="F16" s="2"/>
      <c r="G16" s="2"/>
      <c r="H16" s="2"/>
      <c r="I16" s="2"/>
      <c r="J16" s="2"/>
    </row>
    <row r="17" spans="1:10" ht="18" customHeight="1">
      <c r="A17" s="25">
        <v>17</v>
      </c>
      <c r="B17" s="2" t="s">
        <v>281</v>
      </c>
      <c r="C17" s="2" t="s">
        <v>261</v>
      </c>
      <c r="D17" s="21" t="s">
        <v>282</v>
      </c>
      <c r="E17" s="2">
        <v>1</v>
      </c>
      <c r="F17" s="2"/>
      <c r="G17" s="2"/>
      <c r="H17" s="2"/>
      <c r="I17" s="2"/>
      <c r="J17" s="2"/>
    </row>
    <row r="18" spans="1:10" ht="18" customHeight="1">
      <c r="A18" s="25">
        <v>18</v>
      </c>
      <c r="B18" s="2" t="s">
        <v>283</v>
      </c>
      <c r="C18" s="2" t="s">
        <v>250</v>
      </c>
      <c r="D18" s="21" t="s">
        <v>284</v>
      </c>
      <c r="E18" s="2">
        <v>1</v>
      </c>
      <c r="F18" s="2"/>
      <c r="G18" s="2"/>
      <c r="H18" s="2"/>
      <c r="I18" s="2"/>
      <c r="J18" s="2"/>
    </row>
    <row r="19" spans="1:10" ht="18" customHeight="1">
      <c r="A19" s="25">
        <v>19</v>
      </c>
      <c r="B19" s="2" t="s">
        <v>285</v>
      </c>
      <c r="C19" s="2" t="s">
        <v>253</v>
      </c>
      <c r="D19" s="21" t="s">
        <v>286</v>
      </c>
      <c r="E19" s="2">
        <v>1</v>
      </c>
      <c r="F19" s="2"/>
      <c r="G19" s="2"/>
      <c r="H19" s="2"/>
      <c r="I19" s="2"/>
      <c r="J19" s="2"/>
    </row>
    <row r="20" spans="1:10" ht="18" customHeight="1">
      <c r="A20" s="25">
        <v>20</v>
      </c>
      <c r="B20" s="2" t="s">
        <v>287</v>
      </c>
      <c r="C20" s="2" t="s">
        <v>253</v>
      </c>
      <c r="D20" s="21" t="s">
        <v>288</v>
      </c>
      <c r="E20" s="2">
        <v>1</v>
      </c>
      <c r="F20" s="2"/>
      <c r="G20" s="2"/>
      <c r="H20" s="2"/>
      <c r="I20" s="2"/>
      <c r="J20" s="2"/>
    </row>
    <row r="21" spans="1:10" ht="18" customHeight="1">
      <c r="A21" s="25">
        <v>21</v>
      </c>
      <c r="B21" s="2" t="s">
        <v>289</v>
      </c>
      <c r="C21" s="2" t="s">
        <v>253</v>
      </c>
      <c r="D21" s="21" t="s">
        <v>288</v>
      </c>
      <c r="E21" s="2">
        <v>1</v>
      </c>
      <c r="F21" s="2"/>
      <c r="G21" s="2"/>
      <c r="H21" s="2"/>
      <c r="I21" s="2"/>
      <c r="J21" s="2"/>
    </row>
    <row r="22" spans="1:10" ht="18" customHeight="1">
      <c r="A22" s="25">
        <v>22</v>
      </c>
      <c r="B22" s="2" t="s">
        <v>290</v>
      </c>
      <c r="C22" s="2" t="s">
        <v>253</v>
      </c>
      <c r="D22" s="21" t="s">
        <v>291</v>
      </c>
      <c r="E22" s="2">
        <v>1</v>
      </c>
      <c r="F22" s="2"/>
      <c r="G22" s="2"/>
      <c r="H22" s="2"/>
      <c r="I22" s="2"/>
      <c r="J22" s="2"/>
    </row>
    <row r="23" spans="1:10" ht="18" customHeight="1">
      <c r="A23" s="25">
        <v>23</v>
      </c>
      <c r="B23" s="2" t="s">
        <v>292</v>
      </c>
      <c r="C23" s="2" t="s">
        <v>250</v>
      </c>
      <c r="D23" s="21" t="s">
        <v>293</v>
      </c>
      <c r="E23" s="2">
        <v>1</v>
      </c>
      <c r="F23" s="2"/>
      <c r="G23" s="2"/>
      <c r="H23" s="2"/>
      <c r="I23" s="2"/>
      <c r="J23" s="2"/>
    </row>
    <row r="24" spans="1:10" ht="18" customHeight="1">
      <c r="A24" s="25">
        <v>24</v>
      </c>
      <c r="B24" s="2" t="s">
        <v>294</v>
      </c>
      <c r="C24" s="2" t="s">
        <v>250</v>
      </c>
      <c r="D24" s="21" t="s">
        <v>295</v>
      </c>
      <c r="E24" s="2">
        <v>1</v>
      </c>
      <c r="F24" s="2"/>
      <c r="G24" s="2"/>
      <c r="H24" s="2"/>
      <c r="I24" s="2"/>
      <c r="J24" s="2"/>
    </row>
    <row r="25" spans="1:10" ht="18" customHeight="1">
      <c r="A25" s="25">
        <v>25</v>
      </c>
      <c r="B25" s="2" t="s">
        <v>296</v>
      </c>
      <c r="C25" s="2" t="s">
        <v>253</v>
      </c>
      <c r="D25" s="21" t="s">
        <v>297</v>
      </c>
      <c r="E25" s="2">
        <v>1</v>
      </c>
      <c r="F25" s="2"/>
      <c r="G25" s="2"/>
      <c r="H25" s="2"/>
      <c r="I25" s="2"/>
      <c r="J25" s="2"/>
    </row>
    <row r="26" spans="1:10" ht="18" customHeight="1">
      <c r="A26" s="25">
        <v>26</v>
      </c>
      <c r="B26" s="2" t="s">
        <v>298</v>
      </c>
      <c r="C26" s="2" t="s">
        <v>250</v>
      </c>
      <c r="D26" s="21" t="s">
        <v>299</v>
      </c>
      <c r="E26" s="2">
        <v>1</v>
      </c>
      <c r="F26" s="2"/>
      <c r="G26" s="2"/>
      <c r="H26" s="2"/>
      <c r="I26" s="2"/>
      <c r="J26" s="2"/>
    </row>
    <row r="27" spans="1:10" ht="18" customHeight="1">
      <c r="A27" s="25">
        <v>27</v>
      </c>
      <c r="B27" s="2" t="s">
        <v>300</v>
      </c>
      <c r="C27" s="2" t="s">
        <v>253</v>
      </c>
      <c r="D27" s="21" t="s">
        <v>301</v>
      </c>
      <c r="E27" s="2">
        <v>1</v>
      </c>
      <c r="F27" s="2"/>
      <c r="G27" s="2"/>
      <c r="H27" s="2"/>
      <c r="I27" s="2"/>
      <c r="J27" s="2"/>
    </row>
    <row r="28" spans="1:10" ht="18" customHeight="1">
      <c r="A28" s="25">
        <v>28</v>
      </c>
      <c r="B28" s="2" t="s">
        <v>302</v>
      </c>
      <c r="C28" s="2"/>
      <c r="D28" s="2"/>
      <c r="E28" s="2">
        <v>1</v>
      </c>
      <c r="F28" s="2"/>
      <c r="G28" s="2"/>
      <c r="H28" s="2"/>
      <c r="I28" s="2"/>
      <c r="J28" s="2"/>
    </row>
    <row r="29" spans="1:10" ht="18" customHeight="1">
      <c r="A29" s="25">
        <v>29</v>
      </c>
      <c r="B29" s="2" t="s">
        <v>303</v>
      </c>
      <c r="C29" s="2"/>
      <c r="D29" s="2"/>
      <c r="E29" s="2">
        <v>1</v>
      </c>
      <c r="F29" s="2"/>
      <c r="G29" s="2"/>
      <c r="H29" s="2"/>
      <c r="I29" s="2"/>
      <c r="J29" s="2"/>
    </row>
    <row r="30" spans="1:10" ht="18" customHeight="1">
      <c r="A30" s="25">
        <v>30</v>
      </c>
      <c r="B30" s="2" t="s">
        <v>304</v>
      </c>
      <c r="C30" s="2" t="s">
        <v>305</v>
      </c>
      <c r="D30" s="15" t="s">
        <v>306</v>
      </c>
      <c r="E30" s="2">
        <v>1</v>
      </c>
      <c r="F30" s="2"/>
      <c r="G30" s="2"/>
      <c r="H30" s="2"/>
      <c r="I30" s="2"/>
      <c r="J30" s="2"/>
    </row>
    <row r="31" spans="1:10" ht="18" customHeight="1">
      <c r="A31" s="25">
        <v>31</v>
      </c>
      <c r="B31" s="2" t="s">
        <v>307</v>
      </c>
      <c r="C31" s="2" t="s">
        <v>253</v>
      </c>
      <c r="D31" s="21" t="s">
        <v>308</v>
      </c>
      <c r="E31" s="2">
        <v>1</v>
      </c>
      <c r="F31" s="2"/>
      <c r="G31" s="2"/>
      <c r="H31" s="2"/>
      <c r="I31" s="2"/>
      <c r="J31" s="2"/>
    </row>
    <row r="32" spans="1:10" ht="18" customHeight="1">
      <c r="A32" s="25">
        <v>32</v>
      </c>
      <c r="B32" s="2" t="s">
        <v>309</v>
      </c>
      <c r="C32" s="2" t="s">
        <v>253</v>
      </c>
      <c r="D32" s="21" t="s">
        <v>308</v>
      </c>
      <c r="E32" s="2">
        <v>1</v>
      </c>
      <c r="F32" s="2"/>
      <c r="G32" s="2"/>
      <c r="H32" s="2"/>
      <c r="I32" s="2"/>
      <c r="J32" s="2"/>
    </row>
    <row r="33" spans="1:10" ht="18" customHeight="1">
      <c r="A33" s="25">
        <v>33</v>
      </c>
      <c r="B33" s="2" t="s">
        <v>310</v>
      </c>
      <c r="C33" s="2" t="s">
        <v>253</v>
      </c>
      <c r="D33" s="21" t="s">
        <v>311</v>
      </c>
      <c r="E33" s="2">
        <v>1</v>
      </c>
      <c r="F33" s="2"/>
      <c r="G33" s="2"/>
      <c r="H33" s="2"/>
      <c r="I33" s="2"/>
      <c r="J33" s="2"/>
    </row>
    <row r="34" spans="1:10" ht="18" customHeight="1">
      <c r="A34" s="25">
        <v>34</v>
      </c>
      <c r="B34" s="2" t="s">
        <v>312</v>
      </c>
      <c r="C34" s="2" t="s">
        <v>253</v>
      </c>
      <c r="D34" s="21" t="s">
        <v>313</v>
      </c>
      <c r="E34" s="2">
        <v>1</v>
      </c>
      <c r="F34" s="2"/>
      <c r="G34" s="2"/>
      <c r="H34" s="2"/>
      <c r="I34" s="2"/>
      <c r="J34" s="2"/>
    </row>
    <row r="35" spans="1:10" ht="18" customHeight="1">
      <c r="A35" s="25">
        <v>35</v>
      </c>
      <c r="B35" s="2" t="s">
        <v>314</v>
      </c>
      <c r="C35" s="2" t="s">
        <v>253</v>
      </c>
      <c r="D35" s="21" t="s">
        <v>265</v>
      </c>
      <c r="E35" s="2">
        <v>1</v>
      </c>
      <c r="F35" s="2"/>
      <c r="G35" s="2"/>
      <c r="H35" s="2"/>
      <c r="I35" s="2"/>
      <c r="J35" s="2"/>
    </row>
    <row r="36" spans="1:10" ht="18" customHeight="1">
      <c r="A36" s="25">
        <v>36</v>
      </c>
      <c r="B36" s="2" t="s">
        <v>315</v>
      </c>
      <c r="C36" s="2" t="s">
        <v>316</v>
      </c>
      <c r="D36" s="21" t="s">
        <v>317</v>
      </c>
      <c r="E36" s="2">
        <v>1</v>
      </c>
      <c r="F36" s="2"/>
      <c r="G36" s="2"/>
      <c r="H36" s="2"/>
      <c r="I36" s="2"/>
      <c r="J36" s="2"/>
    </row>
    <row r="37" spans="1:10" ht="18" customHeight="1">
      <c r="A37" s="25">
        <v>37</v>
      </c>
      <c r="B37" s="2" t="s">
        <v>318</v>
      </c>
      <c r="C37" s="2" t="s">
        <v>253</v>
      </c>
      <c r="D37" s="21" t="s">
        <v>308</v>
      </c>
      <c r="E37" s="2">
        <v>1</v>
      </c>
      <c r="F37" s="2"/>
      <c r="G37" s="2"/>
      <c r="H37" s="2"/>
      <c r="I37" s="2"/>
      <c r="J37" s="2"/>
    </row>
    <row r="38" spans="1:10" ht="18" customHeight="1">
      <c r="A38" s="25">
        <v>38</v>
      </c>
      <c r="B38" s="2" t="s">
        <v>319</v>
      </c>
      <c r="C38" s="2" t="s">
        <v>253</v>
      </c>
      <c r="D38" s="21" t="s">
        <v>308</v>
      </c>
      <c r="E38" s="2">
        <v>1</v>
      </c>
      <c r="F38" s="2"/>
      <c r="G38" s="2"/>
      <c r="H38" s="2"/>
      <c r="I38" s="2"/>
      <c r="J38" s="2"/>
    </row>
    <row r="39" spans="1:10" ht="18" customHeight="1">
      <c r="A39" s="25">
        <v>39</v>
      </c>
      <c r="B39" s="2" t="s">
        <v>320</v>
      </c>
      <c r="C39" s="2" t="s">
        <v>253</v>
      </c>
      <c r="D39" s="21" t="s">
        <v>311</v>
      </c>
      <c r="E39" s="2">
        <v>1</v>
      </c>
      <c r="F39" s="2"/>
      <c r="G39" s="2"/>
      <c r="H39" s="2"/>
      <c r="I39" s="2"/>
      <c r="J39" s="2"/>
    </row>
    <row r="40" spans="1:10" ht="18" customHeight="1">
      <c r="A40" s="25">
        <v>40</v>
      </c>
      <c r="B40" s="2" t="s">
        <v>321</v>
      </c>
      <c r="C40" s="2" t="s">
        <v>253</v>
      </c>
      <c r="D40" s="21" t="s">
        <v>313</v>
      </c>
      <c r="E40" s="2">
        <v>1</v>
      </c>
      <c r="F40" s="2"/>
      <c r="G40" s="2"/>
      <c r="H40" s="2"/>
      <c r="I40" s="2"/>
      <c r="J40" s="2"/>
    </row>
    <row r="41" spans="1:10" ht="18" customHeight="1">
      <c r="A41" s="25">
        <v>41</v>
      </c>
      <c r="B41" s="2" t="s">
        <v>322</v>
      </c>
      <c r="C41" s="2" t="s">
        <v>253</v>
      </c>
      <c r="D41" s="21" t="s">
        <v>265</v>
      </c>
      <c r="E41" s="2">
        <v>1</v>
      </c>
      <c r="F41" s="2"/>
      <c r="G41" s="2"/>
      <c r="H41" s="2"/>
      <c r="I41" s="2"/>
      <c r="J41" s="2"/>
    </row>
    <row r="42" spans="1:10" ht="18" customHeight="1">
      <c r="A42" s="25">
        <v>42</v>
      </c>
      <c r="B42" s="2" t="s">
        <v>323</v>
      </c>
      <c r="C42" s="2" t="s">
        <v>253</v>
      </c>
      <c r="D42" s="21" t="s">
        <v>324</v>
      </c>
      <c r="E42" s="2">
        <v>1</v>
      </c>
      <c r="F42" s="2"/>
      <c r="G42" s="2"/>
      <c r="H42" s="2"/>
      <c r="I42" s="2"/>
      <c r="J42" s="2"/>
    </row>
    <row r="43" spans="1:10" ht="18" customHeight="1">
      <c r="A43" s="25">
        <v>43</v>
      </c>
      <c r="B43" s="2" t="s">
        <v>325</v>
      </c>
      <c r="C43" s="2" t="s">
        <v>326</v>
      </c>
      <c r="D43" s="21" t="s">
        <v>327</v>
      </c>
      <c r="E43" s="2">
        <v>1</v>
      </c>
      <c r="F43" s="2"/>
      <c r="G43" s="2"/>
      <c r="H43" s="2"/>
      <c r="I43" s="2"/>
      <c r="J43" s="2"/>
    </row>
    <row r="44" spans="1:10" ht="18" customHeight="1">
      <c r="A44" s="25">
        <v>44</v>
      </c>
      <c r="B44" s="2" t="s">
        <v>328</v>
      </c>
      <c r="C44" s="2" t="s">
        <v>253</v>
      </c>
      <c r="D44" s="21" t="s">
        <v>324</v>
      </c>
      <c r="E44" s="2">
        <v>1</v>
      </c>
      <c r="F44" s="2"/>
      <c r="G44" s="2"/>
      <c r="H44" s="2"/>
      <c r="I44" s="2"/>
      <c r="J44" s="2"/>
    </row>
    <row r="45" spans="1:10" ht="18" customHeight="1">
      <c r="A45" s="25">
        <v>45</v>
      </c>
      <c r="B45" s="2" t="s">
        <v>329</v>
      </c>
      <c r="C45" s="2" t="s">
        <v>253</v>
      </c>
      <c r="D45" s="21" t="s">
        <v>324</v>
      </c>
      <c r="E45" s="2">
        <v>1</v>
      </c>
      <c r="F45" s="2"/>
      <c r="G45" s="2"/>
      <c r="H45" s="2"/>
      <c r="I45" s="2"/>
      <c r="J45" s="2"/>
    </row>
    <row r="46" spans="1:10" ht="18" customHeight="1">
      <c r="A46" s="25">
        <v>46</v>
      </c>
      <c r="B46" s="2" t="s">
        <v>330</v>
      </c>
      <c r="C46" s="2" t="s">
        <v>326</v>
      </c>
      <c r="D46" s="21" t="s">
        <v>327</v>
      </c>
      <c r="E46" s="2">
        <v>1</v>
      </c>
      <c r="F46" s="2"/>
      <c r="G46" s="2"/>
      <c r="H46" s="2"/>
      <c r="I46" s="2"/>
      <c r="J46" s="2"/>
    </row>
    <row r="47" spans="1:10" ht="18" customHeight="1">
      <c r="A47" s="25">
        <v>47</v>
      </c>
      <c r="B47" s="2" t="s">
        <v>331</v>
      </c>
      <c r="C47" s="2" t="s">
        <v>253</v>
      </c>
      <c r="D47" s="21" t="s">
        <v>324</v>
      </c>
      <c r="E47" s="2">
        <v>1</v>
      </c>
      <c r="F47" s="2"/>
      <c r="G47" s="2"/>
      <c r="H47" s="2"/>
      <c r="I47" s="2"/>
      <c r="J47" s="2"/>
    </row>
    <row r="48" spans="1:10" s="30" customFormat="1" ht="18" customHeight="1">
      <c r="A48" s="28">
        <v>48</v>
      </c>
      <c r="B48" s="5" t="s">
        <v>332</v>
      </c>
      <c r="C48" s="5" t="s">
        <v>333</v>
      </c>
      <c r="D48" s="29" t="s">
        <v>334</v>
      </c>
      <c r="E48" s="4">
        <v>1</v>
      </c>
      <c r="F48" s="4"/>
      <c r="G48" s="4"/>
      <c r="H48" s="4"/>
      <c r="I48" s="4"/>
      <c r="J48" s="4"/>
    </row>
    <row r="49" spans="1:10" ht="18" customHeight="1">
      <c r="A49" s="25">
        <v>49</v>
      </c>
      <c r="B49" s="2" t="s">
        <v>335</v>
      </c>
      <c r="C49" s="2" t="s">
        <v>326</v>
      </c>
      <c r="D49" s="21" t="s">
        <v>327</v>
      </c>
      <c r="E49" s="2">
        <v>1</v>
      </c>
      <c r="F49" s="2"/>
      <c r="G49" s="2"/>
      <c r="H49" s="2"/>
      <c r="I49" s="2"/>
      <c r="J49" s="2"/>
    </row>
    <row r="50" spans="1:10" ht="18" customHeight="1">
      <c r="A50" s="25">
        <v>50</v>
      </c>
      <c r="B50" s="2" t="s">
        <v>336</v>
      </c>
      <c r="C50" s="2" t="s">
        <v>253</v>
      </c>
      <c r="D50" s="21" t="s">
        <v>324</v>
      </c>
      <c r="E50" s="2">
        <v>1</v>
      </c>
      <c r="F50" s="2"/>
      <c r="G50" s="2"/>
      <c r="H50" s="2"/>
      <c r="I50" s="2"/>
      <c r="J50" s="2"/>
    </row>
    <row r="51" spans="1:10" ht="18" customHeight="1">
      <c r="A51" s="25">
        <v>51</v>
      </c>
      <c r="B51" s="2" t="s">
        <v>337</v>
      </c>
      <c r="C51" s="2" t="s">
        <v>253</v>
      </c>
      <c r="D51" s="21" t="s">
        <v>324</v>
      </c>
      <c r="E51" s="2">
        <v>1</v>
      </c>
      <c r="F51" s="2"/>
      <c r="G51" s="2"/>
      <c r="H51" s="2"/>
      <c r="I51" s="2"/>
      <c r="J51" s="2"/>
    </row>
    <row r="52" spans="1:10" ht="18" customHeight="1">
      <c r="A52" s="25">
        <v>52</v>
      </c>
      <c r="B52" s="2" t="s">
        <v>338</v>
      </c>
      <c r="C52" s="2" t="s">
        <v>250</v>
      </c>
      <c r="D52" s="21" t="s">
        <v>339</v>
      </c>
      <c r="E52" s="2">
        <v>1</v>
      </c>
      <c r="F52" s="2"/>
      <c r="G52" s="2"/>
      <c r="H52" s="2"/>
      <c r="I52" s="2"/>
      <c r="J52" s="2"/>
    </row>
    <row r="53" spans="1:10" ht="18" customHeight="1">
      <c r="A53" s="25">
        <v>53</v>
      </c>
      <c r="B53" s="2" t="s">
        <v>340</v>
      </c>
      <c r="C53" s="2" t="s">
        <v>250</v>
      </c>
      <c r="D53" s="21" t="s">
        <v>341</v>
      </c>
      <c r="E53" s="2">
        <v>1</v>
      </c>
      <c r="F53" s="2"/>
      <c r="G53" s="2"/>
      <c r="H53" s="2"/>
      <c r="I53" s="2"/>
      <c r="J53" s="2"/>
    </row>
    <row r="54" spans="1:10" ht="18" customHeight="1">
      <c r="A54" s="25">
        <v>54</v>
      </c>
      <c r="B54" s="2" t="s">
        <v>342</v>
      </c>
      <c r="C54" s="2" t="s">
        <v>253</v>
      </c>
      <c r="D54" s="21" t="s">
        <v>324</v>
      </c>
      <c r="E54" s="2">
        <v>1</v>
      </c>
      <c r="F54" s="2"/>
      <c r="G54" s="2"/>
      <c r="H54" s="2"/>
      <c r="I54" s="2"/>
      <c r="J54" s="2"/>
    </row>
    <row r="55" spans="1:10" ht="18" customHeight="1">
      <c r="A55" s="25">
        <v>55</v>
      </c>
      <c r="B55" s="2" t="s">
        <v>343</v>
      </c>
      <c r="C55" s="2" t="s">
        <v>261</v>
      </c>
      <c r="D55" s="21" t="s">
        <v>344</v>
      </c>
      <c r="E55" s="2">
        <v>1</v>
      </c>
      <c r="F55" s="2"/>
      <c r="G55" s="2"/>
      <c r="H55" s="2"/>
      <c r="I55" s="2"/>
      <c r="J55" s="2"/>
    </row>
    <row r="56" spans="1:10" ht="18" customHeight="1">
      <c r="A56" s="25">
        <v>56</v>
      </c>
      <c r="B56" s="2" t="s">
        <v>345</v>
      </c>
      <c r="C56" s="2" t="s">
        <v>326</v>
      </c>
      <c r="D56" s="21" t="s">
        <v>327</v>
      </c>
      <c r="E56" s="2">
        <v>1</v>
      </c>
      <c r="F56" s="2"/>
      <c r="G56" s="2"/>
      <c r="H56" s="2"/>
      <c r="I56" s="2"/>
      <c r="J56" s="2"/>
    </row>
    <row r="57" spans="1:10" ht="18" customHeight="1">
      <c r="A57" s="25">
        <v>57</v>
      </c>
      <c r="B57" s="2" t="s">
        <v>346</v>
      </c>
      <c r="C57" s="2" t="s">
        <v>253</v>
      </c>
      <c r="D57" s="21" t="s">
        <v>347</v>
      </c>
      <c r="E57" s="2">
        <v>1</v>
      </c>
      <c r="F57" s="2"/>
      <c r="G57" s="2"/>
      <c r="H57" s="2"/>
      <c r="I57" s="2"/>
      <c r="J57" s="2"/>
    </row>
    <row r="58" spans="1:10" ht="18" customHeight="1">
      <c r="A58" s="25">
        <v>58</v>
      </c>
      <c r="B58" s="2" t="s">
        <v>348</v>
      </c>
      <c r="C58" s="2" t="s">
        <v>250</v>
      </c>
      <c r="D58" s="21" t="s">
        <v>349</v>
      </c>
      <c r="E58" s="2">
        <v>1</v>
      </c>
      <c r="F58" s="2"/>
      <c r="G58" s="2"/>
      <c r="H58" s="2"/>
      <c r="I58" s="2"/>
      <c r="J58" s="2"/>
    </row>
    <row r="59" spans="1:10" ht="18" customHeight="1">
      <c r="A59" s="25">
        <v>59</v>
      </c>
      <c r="B59" s="2" t="s">
        <v>350</v>
      </c>
      <c r="C59" s="2"/>
      <c r="D59" s="2"/>
      <c r="E59" s="2">
        <v>1</v>
      </c>
      <c r="F59" s="2"/>
      <c r="G59" s="2"/>
      <c r="H59" s="2"/>
      <c r="I59" s="2"/>
      <c r="J59" s="2"/>
    </row>
    <row r="60" spans="1:10" ht="18" customHeight="1">
      <c r="A60" s="25">
        <v>60</v>
      </c>
      <c r="B60" s="2" t="s">
        <v>351</v>
      </c>
      <c r="C60" s="2" t="s">
        <v>253</v>
      </c>
      <c r="D60" s="21" t="s">
        <v>324</v>
      </c>
      <c r="E60" s="2">
        <v>1</v>
      </c>
      <c r="F60" s="2"/>
      <c r="G60" s="2"/>
      <c r="H60" s="2"/>
      <c r="I60" s="2"/>
      <c r="J60" s="2"/>
    </row>
    <row r="61" spans="1:10" ht="18" customHeight="1">
      <c r="A61" s="25">
        <v>61</v>
      </c>
      <c r="B61" s="2" t="s">
        <v>352</v>
      </c>
      <c r="C61" s="2" t="s">
        <v>253</v>
      </c>
      <c r="D61" s="21" t="s">
        <v>324</v>
      </c>
      <c r="E61" s="2">
        <v>1</v>
      </c>
      <c r="F61" s="2"/>
      <c r="G61" s="2"/>
      <c r="H61" s="2"/>
      <c r="I61" s="2"/>
      <c r="J61" s="2"/>
    </row>
    <row r="62" spans="1:10" ht="18" customHeight="1">
      <c r="A62" s="25">
        <v>62</v>
      </c>
      <c r="B62" s="2" t="s">
        <v>353</v>
      </c>
      <c r="C62" s="2" t="s">
        <v>261</v>
      </c>
      <c r="D62" s="21" t="s">
        <v>344</v>
      </c>
      <c r="E62" s="2">
        <v>1</v>
      </c>
      <c r="F62" s="2"/>
      <c r="G62" s="2"/>
      <c r="H62" s="2"/>
      <c r="I62" s="2"/>
      <c r="J62" s="2"/>
    </row>
    <row r="63" spans="1:10" ht="18" customHeight="1">
      <c r="A63" s="25">
        <v>63</v>
      </c>
      <c r="B63" s="2" t="s">
        <v>354</v>
      </c>
      <c r="C63" s="2" t="s">
        <v>253</v>
      </c>
      <c r="D63" s="21" t="s">
        <v>324</v>
      </c>
      <c r="E63" s="2">
        <v>1</v>
      </c>
      <c r="F63" s="2"/>
      <c r="G63" s="2"/>
      <c r="H63" s="2"/>
      <c r="I63" s="2"/>
      <c r="J63" s="2"/>
    </row>
    <row r="64" spans="1:10" ht="18" customHeight="1">
      <c r="A64" s="25">
        <v>64</v>
      </c>
      <c r="B64" s="2" t="s">
        <v>355</v>
      </c>
      <c r="C64" s="2" t="s">
        <v>253</v>
      </c>
      <c r="D64" s="21" t="s">
        <v>347</v>
      </c>
      <c r="E64" s="2">
        <v>1</v>
      </c>
      <c r="F64" s="2"/>
      <c r="G64" s="2"/>
      <c r="H64" s="2"/>
      <c r="I64" s="2"/>
      <c r="J64" s="2"/>
    </row>
    <row r="65" spans="1:10" ht="18" customHeight="1">
      <c r="A65" s="25">
        <v>65</v>
      </c>
      <c r="B65" s="2" t="s">
        <v>356</v>
      </c>
      <c r="C65" s="2" t="s">
        <v>253</v>
      </c>
      <c r="D65" s="21" t="s">
        <v>324</v>
      </c>
      <c r="E65" s="2">
        <v>1</v>
      </c>
      <c r="F65" s="2"/>
      <c r="G65" s="2"/>
      <c r="H65" s="2"/>
      <c r="I65" s="2"/>
      <c r="J65" s="2"/>
    </row>
    <row r="66" spans="1:10" ht="18" customHeight="1">
      <c r="A66" s="25">
        <v>66</v>
      </c>
      <c r="B66" s="2" t="s">
        <v>357</v>
      </c>
      <c r="C66" s="2" t="s">
        <v>253</v>
      </c>
      <c r="D66" s="21" t="s">
        <v>324</v>
      </c>
      <c r="E66" s="2">
        <v>1</v>
      </c>
      <c r="F66" s="2"/>
      <c r="G66" s="2"/>
      <c r="H66" s="2"/>
      <c r="I66" s="2"/>
      <c r="J66" s="2"/>
    </row>
    <row r="67" spans="1:10" ht="18" customHeight="1">
      <c r="A67" s="25">
        <v>67</v>
      </c>
      <c r="B67" s="2" t="s">
        <v>358</v>
      </c>
      <c r="C67" s="2" t="s">
        <v>250</v>
      </c>
      <c r="D67" s="21" t="s">
        <v>359</v>
      </c>
      <c r="E67" s="2">
        <v>1</v>
      </c>
      <c r="F67" s="2"/>
      <c r="G67" s="2"/>
      <c r="H67" s="2"/>
      <c r="I67" s="2"/>
      <c r="J67" s="2"/>
    </row>
    <row r="68" spans="1:10" ht="18" customHeight="1">
      <c r="A68" s="25">
        <v>68</v>
      </c>
      <c r="B68" s="2" t="s">
        <v>360</v>
      </c>
      <c r="C68" s="2" t="s">
        <v>253</v>
      </c>
      <c r="D68" s="21" t="s">
        <v>324</v>
      </c>
      <c r="E68" s="2">
        <v>1</v>
      </c>
      <c r="F68" s="2"/>
      <c r="G68" s="2"/>
      <c r="H68" s="2"/>
      <c r="I68" s="2"/>
      <c r="J68" s="2"/>
    </row>
    <row r="69" spans="1:10" ht="18" customHeight="1">
      <c r="A69" s="25">
        <v>69</v>
      </c>
      <c r="B69" s="2" t="s">
        <v>361</v>
      </c>
      <c r="C69" s="2"/>
      <c r="D69" s="2"/>
      <c r="E69" s="2">
        <v>2</v>
      </c>
      <c r="F69" s="2"/>
      <c r="G69" s="2"/>
      <c r="H69" s="2"/>
      <c r="I69" s="2"/>
      <c r="J69" s="2"/>
    </row>
    <row r="70" spans="1:10" ht="18" customHeight="1">
      <c r="A70" s="25">
        <v>70</v>
      </c>
      <c r="B70" s="2" t="s">
        <v>362</v>
      </c>
      <c r="C70" s="21" t="s">
        <v>261</v>
      </c>
      <c r="D70" s="21" t="s">
        <v>277</v>
      </c>
      <c r="E70" s="2">
        <v>1</v>
      </c>
      <c r="F70" s="2"/>
      <c r="G70" s="2"/>
      <c r="H70" s="2"/>
      <c r="I70" s="2"/>
      <c r="J70" s="2"/>
    </row>
    <row r="71" spans="1:10" ht="18" customHeight="1">
      <c r="A71" s="25">
        <v>71</v>
      </c>
      <c r="B71" s="2" t="s">
        <v>363</v>
      </c>
      <c r="C71" s="2" t="s">
        <v>253</v>
      </c>
      <c r="D71" s="21" t="s">
        <v>364</v>
      </c>
      <c r="E71" s="2">
        <v>1</v>
      </c>
      <c r="F71" s="2"/>
      <c r="G71" s="2"/>
      <c r="H71" s="2"/>
      <c r="I71" s="2"/>
      <c r="J71" s="2"/>
    </row>
    <row r="72" spans="1:10" ht="18" customHeight="1">
      <c r="A72" s="25">
        <v>72</v>
      </c>
      <c r="B72" s="2" t="s">
        <v>365</v>
      </c>
      <c r="C72" s="2" t="s">
        <v>253</v>
      </c>
      <c r="D72" s="21" t="s">
        <v>366</v>
      </c>
      <c r="E72" s="2">
        <v>1</v>
      </c>
      <c r="F72" s="2"/>
      <c r="G72" s="2"/>
      <c r="H72" s="2"/>
      <c r="I72" s="2"/>
      <c r="J72" s="2"/>
    </row>
    <row r="73" spans="1:10" ht="18" customHeight="1">
      <c r="A73" s="25">
        <v>73</v>
      </c>
      <c r="B73" s="2" t="s">
        <v>266</v>
      </c>
      <c r="C73" s="2" t="s">
        <v>250</v>
      </c>
      <c r="D73" s="21" t="s">
        <v>367</v>
      </c>
      <c r="E73" s="2">
        <v>1</v>
      </c>
      <c r="F73" s="2"/>
      <c r="G73" s="2"/>
      <c r="H73" s="2"/>
      <c r="I73" s="2"/>
      <c r="J73" s="2"/>
    </row>
    <row r="74" spans="1:10" ht="18" customHeight="1">
      <c r="A74" s="25">
        <v>74</v>
      </c>
      <c r="B74" s="2" t="s">
        <v>368</v>
      </c>
      <c r="C74" s="2" t="s">
        <v>369</v>
      </c>
      <c r="D74" s="21" t="s">
        <v>370</v>
      </c>
      <c r="E74" s="2">
        <v>1</v>
      </c>
      <c r="F74" s="2"/>
      <c r="G74" s="2"/>
      <c r="H74" s="2"/>
      <c r="I74" s="2"/>
      <c r="J74" s="2"/>
    </row>
    <row r="75" spans="1:10" ht="18" customHeight="1">
      <c r="A75" s="25">
        <v>75</v>
      </c>
      <c r="B75" s="2" t="s">
        <v>371</v>
      </c>
      <c r="C75" s="2" t="s">
        <v>261</v>
      </c>
      <c r="D75" s="21" t="s">
        <v>277</v>
      </c>
      <c r="E75" s="2">
        <v>1</v>
      </c>
      <c r="F75" s="2"/>
      <c r="G75" s="2"/>
      <c r="H75" s="2"/>
      <c r="I75" s="2"/>
      <c r="J75" s="2"/>
    </row>
    <row r="76" spans="1:10" ht="18" customHeight="1">
      <c r="A76" s="25">
        <v>76</v>
      </c>
      <c r="B76" s="2" t="s">
        <v>372</v>
      </c>
      <c r="C76" s="2"/>
      <c r="D76" s="2"/>
      <c r="E76" s="2">
        <v>1</v>
      </c>
      <c r="F76" s="2"/>
      <c r="G76" s="2"/>
      <c r="H76" s="2"/>
      <c r="I76" s="2"/>
      <c r="J76" s="2"/>
    </row>
    <row r="77" spans="1:10" ht="20.25" customHeight="1">
      <c r="A77" s="25">
        <v>77</v>
      </c>
      <c r="B77" s="2" t="s">
        <v>279</v>
      </c>
      <c r="C77" s="2" t="s">
        <v>250</v>
      </c>
      <c r="D77" s="21" t="s">
        <v>373</v>
      </c>
      <c r="E77" s="2">
        <v>1</v>
      </c>
      <c r="F77" s="2"/>
      <c r="G77" s="2"/>
      <c r="H77" s="2"/>
      <c r="I77" s="2"/>
      <c r="J77" s="2"/>
    </row>
    <row r="78" spans="1:10" ht="39" customHeight="1">
      <c r="A78" s="25"/>
      <c r="B78" s="2"/>
      <c r="C78" s="2"/>
      <c r="D78" s="31" t="s">
        <v>247</v>
      </c>
      <c r="E78" s="32" t="s">
        <v>248</v>
      </c>
      <c r="F78" s="2"/>
      <c r="G78" s="2"/>
      <c r="H78" s="2"/>
      <c r="I78" s="2"/>
      <c r="J78" s="2"/>
    </row>
    <row r="79" spans="1:10" ht="39.75" customHeight="1">
      <c r="A79" s="33">
        <v>80</v>
      </c>
      <c r="B79" s="34" t="s">
        <v>374</v>
      </c>
      <c r="C79" s="35" t="s">
        <v>375</v>
      </c>
      <c r="D79" s="35" t="s">
        <v>376</v>
      </c>
      <c r="E79" s="35">
        <v>5</v>
      </c>
      <c r="F79" s="2"/>
      <c r="G79" s="2"/>
      <c r="H79" s="2"/>
      <c r="I79" s="2"/>
      <c r="J79" s="2"/>
    </row>
    <row r="80" spans="1:10" ht="39.75" customHeight="1">
      <c r="A80" s="33">
        <v>81</v>
      </c>
      <c r="B80" s="34" t="s">
        <v>377</v>
      </c>
      <c r="C80" s="35" t="s">
        <v>375</v>
      </c>
      <c r="D80" s="35" t="s">
        <v>378</v>
      </c>
      <c r="E80" s="35">
        <v>73</v>
      </c>
      <c r="F80" s="2"/>
      <c r="G80" s="2"/>
      <c r="H80" s="2"/>
      <c r="I80" s="2"/>
      <c r="J80" s="2"/>
    </row>
    <row r="81" spans="1:10" ht="39.75" customHeight="1">
      <c r="A81" s="33">
        <v>82</v>
      </c>
      <c r="B81" s="34" t="s">
        <v>379</v>
      </c>
      <c r="C81" s="35" t="s">
        <v>375</v>
      </c>
      <c r="D81" s="35" t="s">
        <v>380</v>
      </c>
      <c r="E81" s="35">
        <v>39</v>
      </c>
      <c r="F81" s="2"/>
      <c r="G81" s="2"/>
      <c r="H81" s="2"/>
      <c r="I81" s="2"/>
      <c r="J81" s="2"/>
    </row>
    <row r="82" spans="1:10" ht="39.75" customHeight="1">
      <c r="A82" s="33">
        <v>83</v>
      </c>
      <c r="B82" s="34" t="s">
        <v>381</v>
      </c>
      <c r="C82" s="35" t="s">
        <v>375</v>
      </c>
      <c r="D82" s="35" t="s">
        <v>382</v>
      </c>
      <c r="E82" s="35">
        <v>307</v>
      </c>
      <c r="F82" s="2"/>
      <c r="G82" s="2"/>
      <c r="H82" s="2"/>
      <c r="I82" s="2"/>
      <c r="J82" s="2"/>
    </row>
    <row r="83" spans="1:10" ht="39.75" customHeight="1">
      <c r="A83" s="33">
        <v>84</v>
      </c>
      <c r="B83" s="35" t="s">
        <v>383</v>
      </c>
      <c r="C83" s="35" t="s">
        <v>375</v>
      </c>
      <c r="D83" s="35" t="s">
        <v>384</v>
      </c>
      <c r="E83" s="35">
        <v>1</v>
      </c>
      <c r="F83" s="2"/>
      <c r="G83" s="2"/>
      <c r="H83" s="2"/>
      <c r="I83" s="2"/>
      <c r="J83" s="2"/>
    </row>
    <row r="84" spans="1:10" ht="39" customHeight="1">
      <c r="A84" s="2"/>
      <c r="B84" s="9"/>
      <c r="C84" s="36" t="s">
        <v>385</v>
      </c>
      <c r="D84" s="35" t="s">
        <v>386</v>
      </c>
      <c r="E84" s="35">
        <v>17</v>
      </c>
      <c r="F84" s="2"/>
      <c r="G84" s="2"/>
      <c r="H84" s="2"/>
      <c r="I84" s="2"/>
      <c r="J84" s="2"/>
    </row>
    <row r="85" spans="1:10" ht="39" customHeight="1">
      <c r="A85" s="2"/>
      <c r="B85" s="2"/>
      <c r="C85" s="36" t="s">
        <v>385</v>
      </c>
      <c r="D85" s="35" t="s">
        <v>387</v>
      </c>
      <c r="E85" s="35">
        <v>2</v>
      </c>
      <c r="F85" s="2"/>
      <c r="G85" s="2"/>
      <c r="H85" s="2"/>
      <c r="I85" s="2"/>
      <c r="J85" s="2"/>
    </row>
    <row r="86" spans="1:10" ht="39" customHeight="1">
      <c r="A86" s="51" t="s">
        <v>388</v>
      </c>
      <c r="B86" s="52"/>
      <c r="C86" s="52"/>
      <c r="D86" s="52"/>
      <c r="E86" s="52"/>
      <c r="F86" s="53"/>
      <c r="G86" s="2"/>
      <c r="H86" s="2"/>
      <c r="I86" s="2"/>
      <c r="J86" s="2"/>
    </row>
    <row r="87" spans="1:10">
      <c r="A87" s="25">
        <v>85</v>
      </c>
      <c r="B87" s="2" t="s">
        <v>389</v>
      </c>
      <c r="C87" s="2" t="s">
        <v>390</v>
      </c>
      <c r="D87" s="2" t="s">
        <v>391</v>
      </c>
      <c r="E87" s="2">
        <v>2</v>
      </c>
      <c r="F87" s="2"/>
      <c r="G87" s="2"/>
      <c r="H87" s="2"/>
      <c r="I87" s="2"/>
      <c r="J87" s="2"/>
    </row>
    <row r="88" spans="1:10">
      <c r="A88" s="25">
        <v>86</v>
      </c>
      <c r="B88" s="2" t="s">
        <v>392</v>
      </c>
      <c r="C88" s="2" t="s">
        <v>390</v>
      </c>
      <c r="D88" s="2" t="s">
        <v>393</v>
      </c>
      <c r="E88" s="2">
        <v>2</v>
      </c>
      <c r="F88" s="2"/>
      <c r="G88" s="2"/>
      <c r="H88" s="2"/>
      <c r="I88" s="2"/>
      <c r="J88" s="2"/>
    </row>
    <row r="89" spans="1:10">
      <c r="A89" s="2"/>
      <c r="B89" s="2" t="s">
        <v>394</v>
      </c>
      <c r="C89" s="2" t="s">
        <v>390</v>
      </c>
      <c r="D89" s="2"/>
      <c r="E89" s="2"/>
      <c r="F89" s="2"/>
      <c r="G89" s="2"/>
      <c r="H89" s="2"/>
      <c r="I89" s="2"/>
      <c r="J89" s="2"/>
    </row>
    <row r="90" spans="1:10">
      <c r="A90" s="2"/>
      <c r="B90" s="2" t="s">
        <v>395</v>
      </c>
      <c r="C90" s="2" t="s">
        <v>390</v>
      </c>
      <c r="D90" s="2"/>
      <c r="E90" s="2"/>
      <c r="F90" s="2"/>
      <c r="G90" s="2"/>
      <c r="H90" s="2"/>
      <c r="I90" s="2"/>
      <c r="J90" s="2"/>
    </row>
    <row r="91" spans="1:10">
      <c r="A91" s="2"/>
      <c r="B91" s="2" t="s">
        <v>396</v>
      </c>
      <c r="C91" s="2" t="s">
        <v>390</v>
      </c>
      <c r="D91" s="2"/>
      <c r="E91" s="2"/>
      <c r="F91" s="2"/>
      <c r="G91" s="2"/>
      <c r="H91" s="2"/>
      <c r="I91" s="2"/>
      <c r="J91" s="2"/>
    </row>
    <row r="92" spans="1:10">
      <c r="A92" s="2"/>
      <c r="B92" s="2" t="s">
        <v>397</v>
      </c>
      <c r="C92" s="2" t="s">
        <v>390</v>
      </c>
      <c r="D92" s="2"/>
      <c r="E92" s="2"/>
      <c r="F92" s="2"/>
      <c r="G92" s="2"/>
      <c r="H92" s="2"/>
      <c r="I92" s="2"/>
      <c r="J92" s="2"/>
    </row>
    <row r="93" spans="1:10" ht="39" customHeight="1">
      <c r="A93" s="2"/>
      <c r="B93" s="2"/>
      <c r="C93" s="37"/>
      <c r="D93" s="33" t="s">
        <v>247</v>
      </c>
      <c r="E93" s="35" t="s">
        <v>248</v>
      </c>
      <c r="F93" s="2"/>
      <c r="G93" s="2"/>
      <c r="H93" s="2"/>
      <c r="I93" s="2"/>
      <c r="J93" s="2"/>
    </row>
    <row r="94" spans="1:10" ht="39" customHeight="1">
      <c r="A94" s="2"/>
      <c r="B94" s="9"/>
      <c r="C94" s="36" t="s">
        <v>385</v>
      </c>
      <c r="D94" s="35" t="s">
        <v>386</v>
      </c>
      <c r="E94" s="35">
        <v>17</v>
      </c>
      <c r="F94" s="2"/>
      <c r="G94" s="2"/>
      <c r="H94" s="2"/>
      <c r="I94" s="2"/>
      <c r="J94" s="2"/>
    </row>
    <row r="95" spans="1:10" ht="39" customHeight="1">
      <c r="A95" s="2"/>
      <c r="B95" s="2"/>
      <c r="C95" s="36" t="s">
        <v>385</v>
      </c>
      <c r="D95" s="35" t="s">
        <v>387</v>
      </c>
      <c r="E95" s="35">
        <v>2</v>
      </c>
      <c r="F95" s="2"/>
      <c r="G95" s="2"/>
      <c r="H95" s="2"/>
      <c r="I95" s="2"/>
      <c r="J95" s="2"/>
    </row>
    <row r="96" spans="1:10">
      <c r="A96" s="2"/>
      <c r="B96" s="2"/>
      <c r="C96" s="11" t="s">
        <v>398</v>
      </c>
      <c r="D96" s="2"/>
      <c r="E96" s="2"/>
      <c r="F96" s="2"/>
      <c r="G96" s="2"/>
      <c r="H96" s="2"/>
      <c r="I96" s="2"/>
      <c r="J96" s="2"/>
    </row>
    <row r="97" spans="1:10">
      <c r="A97" s="2"/>
      <c r="B97" s="2" t="s">
        <v>399</v>
      </c>
      <c r="C97" s="11" t="s">
        <v>400</v>
      </c>
      <c r="D97" s="2" t="s">
        <v>401</v>
      </c>
      <c r="E97" s="2">
        <v>4</v>
      </c>
      <c r="F97" s="2"/>
      <c r="G97" s="2"/>
      <c r="H97" s="2"/>
      <c r="I97" s="2"/>
      <c r="J97" s="2"/>
    </row>
    <row r="98" spans="1:10">
      <c r="A98" s="2"/>
      <c r="B98" s="2" t="s">
        <v>402</v>
      </c>
      <c r="C98" s="11" t="s">
        <v>400</v>
      </c>
      <c r="D98" s="2" t="s">
        <v>403</v>
      </c>
      <c r="E98" s="2">
        <v>2</v>
      </c>
      <c r="F98" s="2"/>
      <c r="G98" s="2"/>
      <c r="H98" s="2"/>
      <c r="I98" s="2"/>
      <c r="J98" s="2"/>
    </row>
    <row r="99" spans="1:10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>
      <c r="A111" s="2"/>
      <c r="B111" s="2"/>
      <c r="C111" s="2"/>
      <c r="D111" s="2"/>
      <c r="E111" s="2"/>
      <c r="F111" s="2"/>
      <c r="G111" s="2"/>
      <c r="H111" s="2"/>
      <c r="I111" s="2"/>
      <c r="J111" s="2"/>
    </row>
  </sheetData>
  <mergeCells count="1">
    <mergeCell ref="A86:F86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通风询价</vt:lpstr>
      <vt:lpstr>风机询价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2015-05-15T07:24:33Z</dcterms:modified>
</cp:coreProperties>
</file>