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汇总表" sheetId="1" r:id="rId1"/>
  </sheets>
  <definedNames>
    <definedName name="_xlnm._FilterDatabase" localSheetId="0" hidden="1">汇总表!$A$1:$F$40</definedName>
    <definedName name="_xlnm.Print_Titles" localSheetId="0">汇总表!$1:$2</definedName>
    <definedName name="_xlnm.Print_Area" localSheetId="0">汇总表!$A$1:$F$40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F8E276DA0DDB42FDA759002E6ED9C080"/>
        <xdr:cNvPicPr>
          <a:picLocks noChangeAspect="1"/>
        </xdr:cNvPicPr>
      </xdr:nvPicPr>
      <xdr:blipFill>
        <a:blip r:embed="rId1"/>
        <a:stretch>
          <a:fillRect/>
        </a:stretch>
      </xdr:blipFill>
      <xdr:spPr>
        <a:xfrm>
          <a:off x="14618335" y="15159355"/>
          <a:ext cx="2143125" cy="2390775"/>
        </a:xfrm>
        <a:prstGeom prst="rect">
          <a:avLst/>
        </a:prstGeom>
        <a:noFill/>
        <a:ln w="9525">
          <a:noFill/>
        </a:ln>
      </xdr:spPr>
    </xdr:pic>
  </etc:cellImage>
  <etc:cellImage>
    <xdr:pic>
      <xdr:nvPicPr>
        <xdr:cNvPr id="3" name="ID_D93143D8FCFB407190CD2B6A5A8303BC" descr="47216fda03579c56e2db6bb0fdd91ea"/>
        <xdr:cNvPicPr>
          <a:picLocks noChangeAspect="1"/>
        </xdr:cNvPicPr>
      </xdr:nvPicPr>
      <xdr:blipFill>
        <a:blip r:embed="rId2"/>
        <a:stretch>
          <a:fillRect/>
        </a:stretch>
      </xdr:blipFill>
      <xdr:spPr>
        <a:xfrm>
          <a:off x="15066010" y="17331055"/>
          <a:ext cx="1069340" cy="1230630"/>
        </a:xfrm>
        <a:prstGeom prst="rect">
          <a:avLst/>
        </a:prstGeom>
      </xdr:spPr>
    </xdr:pic>
  </etc:cellImage>
  <etc:cellImage>
    <xdr:pic>
      <xdr:nvPicPr>
        <xdr:cNvPr id="5" name="ID_75702850B73F4BF8868DC24E20A45969" descr="1667806182447"/>
        <xdr:cNvPicPr>
          <a:picLocks noChangeAspect="1"/>
        </xdr:cNvPicPr>
      </xdr:nvPicPr>
      <xdr:blipFill>
        <a:blip r:embed="rId3"/>
        <a:stretch>
          <a:fillRect/>
        </a:stretch>
      </xdr:blipFill>
      <xdr:spPr>
        <a:xfrm>
          <a:off x="15189835" y="16835755"/>
          <a:ext cx="1377950" cy="397510"/>
        </a:xfrm>
        <a:prstGeom prst="rect">
          <a:avLst/>
        </a:prstGeom>
      </xdr:spPr>
    </xdr:pic>
  </etc:cellImage>
  <etc:cellImage>
    <xdr:pic>
      <xdr:nvPicPr>
        <xdr:cNvPr id="4" name="ID_0C1E6C4F60AB45A7B55A11955AB52205" descr="1667806182447"/>
        <xdr:cNvPicPr>
          <a:picLocks noChangeAspect="1"/>
        </xdr:cNvPicPr>
      </xdr:nvPicPr>
      <xdr:blipFill>
        <a:blip r:embed="rId3"/>
        <a:stretch>
          <a:fillRect/>
        </a:stretch>
      </xdr:blipFill>
      <xdr:spPr>
        <a:xfrm>
          <a:off x="15085060" y="16181705"/>
          <a:ext cx="1377950" cy="397510"/>
        </a:xfrm>
        <a:prstGeom prst="rect">
          <a:avLst/>
        </a:prstGeom>
      </xdr:spPr>
    </xdr:pic>
  </etc:cellImage>
  <etc:cellImage>
    <xdr:pic>
      <xdr:nvPicPr>
        <xdr:cNvPr id="7" name="ID_9B82C9D866A84CF0B4D95A5604A3CDFC" descr="1667806182447"/>
        <xdr:cNvPicPr>
          <a:picLocks noChangeAspect="1"/>
        </xdr:cNvPicPr>
      </xdr:nvPicPr>
      <xdr:blipFill>
        <a:blip r:embed="rId3"/>
        <a:stretch>
          <a:fillRect/>
        </a:stretch>
      </xdr:blipFill>
      <xdr:spPr>
        <a:xfrm>
          <a:off x="14970760" y="18305780"/>
          <a:ext cx="1377950" cy="397510"/>
        </a:xfrm>
        <a:prstGeom prst="rect">
          <a:avLst/>
        </a:prstGeom>
      </xdr:spPr>
    </xdr:pic>
  </etc:cellImage>
  <etc:cellImage>
    <xdr:pic>
      <xdr:nvPicPr>
        <xdr:cNvPr id="8" name="ID_CD71E24E64524603BA3DA151580E52D8" descr="316d009f72f180df99968b4005063d4"/>
        <xdr:cNvPicPr>
          <a:picLocks noChangeAspect="1"/>
        </xdr:cNvPicPr>
      </xdr:nvPicPr>
      <xdr:blipFill>
        <a:blip r:embed="rId4"/>
        <a:stretch>
          <a:fillRect/>
        </a:stretch>
      </xdr:blipFill>
      <xdr:spPr>
        <a:xfrm>
          <a:off x="14618335" y="18601055"/>
          <a:ext cx="1557020" cy="908050"/>
        </a:xfrm>
        <a:prstGeom prst="rect">
          <a:avLst/>
        </a:prstGeom>
      </xdr:spPr>
    </xdr:pic>
  </etc:cellImage>
  <etc:cellImage>
    <xdr:pic>
      <xdr:nvPicPr>
        <xdr:cNvPr id="9" name="ID_8F33BEA7EA87400CB593D368005EFE38" descr="1667806182447"/>
        <xdr:cNvPicPr>
          <a:picLocks noChangeAspect="1"/>
        </xdr:cNvPicPr>
      </xdr:nvPicPr>
      <xdr:blipFill>
        <a:blip r:embed="rId3"/>
        <a:stretch>
          <a:fillRect/>
        </a:stretch>
      </xdr:blipFill>
      <xdr:spPr>
        <a:xfrm>
          <a:off x="14637385" y="19940905"/>
          <a:ext cx="1377950" cy="397510"/>
        </a:xfrm>
        <a:prstGeom prst="rect">
          <a:avLst/>
        </a:prstGeom>
      </xdr:spPr>
    </xdr:pic>
  </etc:cellImage>
  <etc:cellImage>
    <xdr:pic>
      <xdr:nvPicPr>
        <xdr:cNvPr id="10" name="ID_A6147999255B452295CF31E7B6E7BD43" descr="81f6b28d20244842f52ecb9cbca5e0d"/>
        <xdr:cNvPicPr>
          <a:picLocks noChangeAspect="1"/>
        </xdr:cNvPicPr>
      </xdr:nvPicPr>
      <xdr:blipFill>
        <a:blip r:embed="rId5"/>
        <a:stretch>
          <a:fillRect/>
        </a:stretch>
      </xdr:blipFill>
      <xdr:spPr>
        <a:xfrm>
          <a:off x="14618335" y="21585555"/>
          <a:ext cx="1200785" cy="827405"/>
        </a:xfrm>
        <a:prstGeom prst="rect">
          <a:avLst/>
        </a:prstGeom>
      </xdr:spPr>
    </xdr:pic>
  </etc:cellImage>
  <etc:cellImage>
    <xdr:pic>
      <xdr:nvPicPr>
        <xdr:cNvPr id="11" name="ID_9FDFBFC269624E79AE3698867F78C628" descr="1667806182447"/>
        <xdr:cNvPicPr>
          <a:picLocks noChangeAspect="1"/>
        </xdr:cNvPicPr>
      </xdr:nvPicPr>
      <xdr:blipFill>
        <a:blip r:embed="rId3"/>
        <a:stretch>
          <a:fillRect/>
        </a:stretch>
      </xdr:blipFill>
      <xdr:spPr>
        <a:xfrm>
          <a:off x="14846935" y="22560280"/>
          <a:ext cx="1377950" cy="397510"/>
        </a:xfrm>
        <a:prstGeom prst="rect">
          <a:avLst/>
        </a:prstGeom>
      </xdr:spPr>
    </xdr:pic>
  </etc:cellImage>
  <etc:cellImage>
    <xdr:pic>
      <xdr:nvPicPr>
        <xdr:cNvPr id="12" name="ID_9944BB2B59344F118533AA4F8E827099"/>
        <xdr:cNvPicPr>
          <a:picLocks noChangeAspect="1"/>
        </xdr:cNvPicPr>
      </xdr:nvPicPr>
      <xdr:blipFill>
        <a:blip r:embed="rId6"/>
        <a:stretch>
          <a:fillRect/>
        </a:stretch>
      </xdr:blipFill>
      <xdr:spPr>
        <a:xfrm>
          <a:off x="14618335" y="22855555"/>
          <a:ext cx="649605" cy="919480"/>
        </a:xfrm>
        <a:prstGeom prst="rect">
          <a:avLst/>
        </a:prstGeom>
        <a:noFill/>
        <a:ln w="9525">
          <a:noFill/>
        </a:ln>
      </xdr:spPr>
    </xdr:pic>
  </etc:cellImage>
  <etc:cellImage>
    <xdr:pic>
      <xdr:nvPicPr>
        <xdr:cNvPr id="13" name="ID_5E1AF9A10C7D4600ABE247849A29F3F2" descr="1667806182447"/>
        <xdr:cNvPicPr>
          <a:picLocks noChangeAspect="1"/>
        </xdr:cNvPicPr>
      </xdr:nvPicPr>
      <xdr:blipFill>
        <a:blip r:embed="rId3"/>
        <a:stretch>
          <a:fillRect/>
        </a:stretch>
      </xdr:blipFill>
      <xdr:spPr>
        <a:xfrm>
          <a:off x="14618335" y="23858855"/>
          <a:ext cx="1377950" cy="397510"/>
        </a:xfrm>
        <a:prstGeom prst="rect">
          <a:avLst/>
        </a:prstGeom>
      </xdr:spPr>
    </xdr:pic>
  </etc:cellImage>
  <etc:cellImage>
    <xdr:pic>
      <xdr:nvPicPr>
        <xdr:cNvPr id="14" name="ID_8CE9F29669BA43158FF1B1C84394623A"/>
        <xdr:cNvPicPr>
          <a:picLocks noChangeAspect="1"/>
        </xdr:cNvPicPr>
      </xdr:nvPicPr>
      <xdr:blipFill>
        <a:blip r:embed="rId7"/>
        <a:stretch>
          <a:fillRect/>
        </a:stretch>
      </xdr:blipFill>
      <xdr:spPr>
        <a:xfrm>
          <a:off x="14618335" y="24493855"/>
          <a:ext cx="1814830" cy="1071880"/>
        </a:xfrm>
        <a:prstGeom prst="rect">
          <a:avLst/>
        </a:prstGeom>
      </xdr:spPr>
    </xdr:pic>
  </etc:cellImage>
  <etc:cellImage>
    <xdr:pic>
      <xdr:nvPicPr>
        <xdr:cNvPr id="15" name="ID_983045BB36364259BDA8BC25EB7C005E"/>
        <xdr:cNvPicPr>
          <a:picLocks noChangeAspect="1"/>
        </xdr:cNvPicPr>
      </xdr:nvPicPr>
      <xdr:blipFill>
        <a:blip r:embed="rId8"/>
        <a:stretch>
          <a:fillRect/>
        </a:stretch>
      </xdr:blipFill>
      <xdr:spPr>
        <a:xfrm>
          <a:off x="14618335" y="26043255"/>
          <a:ext cx="1841500" cy="1532890"/>
        </a:xfrm>
        <a:prstGeom prst="rect">
          <a:avLst/>
        </a:prstGeom>
        <a:noFill/>
        <a:ln w="9525">
          <a:noFill/>
        </a:ln>
      </xdr:spPr>
    </xdr:pic>
  </etc:cellImage>
  <etc:cellImage>
    <xdr:pic>
      <xdr:nvPicPr>
        <xdr:cNvPr id="16" name="ID_43B134E39C384A0198178CA6EAF5B394"/>
        <xdr:cNvPicPr>
          <a:picLocks noChangeAspect="1"/>
        </xdr:cNvPicPr>
      </xdr:nvPicPr>
      <xdr:blipFill>
        <a:blip r:embed="rId9"/>
        <a:stretch>
          <a:fillRect/>
        </a:stretch>
      </xdr:blipFill>
      <xdr:spPr>
        <a:xfrm>
          <a:off x="14618335" y="27795855"/>
          <a:ext cx="1352550" cy="786765"/>
        </a:xfrm>
        <a:prstGeom prst="rect">
          <a:avLst/>
        </a:prstGeom>
        <a:noFill/>
        <a:ln w="9525">
          <a:noFill/>
        </a:ln>
      </xdr:spPr>
    </xdr:pic>
  </etc:cellImage>
  <etc:cellImage>
    <xdr:pic>
      <xdr:nvPicPr>
        <xdr:cNvPr id="17" name="ID_E7D5B0B60C92422E850FAFF50D0A259E" descr="微信图片_202202121744251"/>
        <xdr:cNvPicPr>
          <a:picLocks noChangeAspect="1"/>
        </xdr:cNvPicPr>
      </xdr:nvPicPr>
      <xdr:blipFill>
        <a:blip r:embed="rId10"/>
        <a:stretch>
          <a:fillRect/>
        </a:stretch>
      </xdr:blipFill>
      <xdr:spPr>
        <a:xfrm>
          <a:off x="14618335" y="28176855"/>
          <a:ext cx="1943100" cy="427355"/>
        </a:xfrm>
        <a:prstGeom prst="rect">
          <a:avLst/>
        </a:prstGeom>
      </xdr:spPr>
    </xdr:pic>
  </etc:cellImage>
  <etc:cellImage>
    <xdr:pic>
      <xdr:nvPicPr>
        <xdr:cNvPr id="18" name="ID_A87737FC460841BE8D141BDD1129D549"/>
        <xdr:cNvPicPr>
          <a:picLocks noChangeAspect="1"/>
        </xdr:cNvPicPr>
      </xdr:nvPicPr>
      <xdr:blipFill>
        <a:blip r:embed="rId11"/>
        <a:stretch>
          <a:fillRect/>
        </a:stretch>
      </xdr:blipFill>
      <xdr:spPr>
        <a:xfrm>
          <a:off x="14618335" y="30310455"/>
          <a:ext cx="1242060" cy="435610"/>
        </a:xfrm>
        <a:prstGeom prst="rect">
          <a:avLst/>
        </a:prstGeom>
        <a:noFill/>
        <a:ln w="9525">
          <a:noFill/>
        </a:ln>
      </xdr:spPr>
    </xdr:pic>
  </etc:cellImage>
  <etc:cellImage>
    <xdr:pic>
      <xdr:nvPicPr>
        <xdr:cNvPr id="19" name="ID_E0B2A1B9FECF427CA9F0BD7C001AFBD6"/>
        <xdr:cNvPicPr>
          <a:picLocks noChangeAspect="1"/>
        </xdr:cNvPicPr>
      </xdr:nvPicPr>
      <xdr:blipFill>
        <a:blip r:embed="rId12"/>
        <a:stretch>
          <a:fillRect/>
        </a:stretch>
      </xdr:blipFill>
      <xdr:spPr>
        <a:xfrm>
          <a:off x="14618335" y="30843855"/>
          <a:ext cx="1518920" cy="1074420"/>
        </a:xfrm>
        <a:prstGeom prst="rect">
          <a:avLst/>
        </a:prstGeom>
      </xdr:spPr>
    </xdr:pic>
  </etc:cellImage>
  <etc:cellImage>
    <xdr:pic>
      <xdr:nvPicPr>
        <xdr:cNvPr id="20" name="ID_7E19B8805AA040B5B7C362B1890DAD4E" descr="UA874WB 1.png"/>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14618335" y="33282255"/>
          <a:ext cx="1060450" cy="1042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etc:cellImage>
</etc:cellImages>
</file>

<file path=xl/sharedStrings.xml><?xml version="1.0" encoding="utf-8"?>
<sst xmlns="http://schemas.openxmlformats.org/spreadsheetml/2006/main" count="116" uniqueCount="86">
  <si>
    <t>清单明细</t>
  </si>
  <si>
    <t>序号</t>
  </si>
  <si>
    <t>名称</t>
  </si>
  <si>
    <t>参数</t>
  </si>
  <si>
    <t>单位</t>
  </si>
  <si>
    <t>数量</t>
  </si>
  <si>
    <t>备注（参考图片）</t>
  </si>
  <si>
    <t>一</t>
  </si>
  <si>
    <t>灯光系统设备</t>
  </si>
  <si>
    <t>COB面光灯（面光）</t>
  </si>
  <si>
    <t>1.设备型号：COB-200。2.型号 ZS-COB200技术参数。3.额定电压:AC100V-240V。4.数据连接:3芯XLR输入输，50/60HZ，出DMX数据。5.额定功率:200W。6.信号及电源:防水手拉手,安全，方便快捷 。7.产品型号:ZS-COB200。8.出光角度:36度/60度可选。 
9.光源:200W大功率LED/COB灯珠。10.外壳:压铸铝，由COB集成，亮度高，寿命长，功率强。11.遮光片:固定式安全大,色温正，光斑均匀。12.镜片:亚克力光面透镜/亚克。</t>
  </si>
  <si>
    <t>台</t>
  </si>
  <si>
    <t xml:space="preserve">LED大功率帕灯（顶光）
</t>
  </si>
  <si>
    <t>1.设备型号：GTD-L1018 G。2.光学系统：（1）光源型号：10W RGBW四合一；（2）数量：18颗：（3）额定寿命：50000小时；（4）角度： 15°/25°/45°/ 60°。3.颜色系统：RGBW线性混色，内置宏功能。4.电气参数：（1）输入电压：AC 100V-240V   50/60Hz；（2）电源接口：防水电源输入/输出；（3）信号接口：3芯XLR 防水信号输入/输出。5.软件与控制：（1）控制通道： 4/8；（2）传输协议：DMX512 ；（3）显示方式：LED数码管显示。6.效果：（1）频闪：每秒1-25Hz快速频闪，具备脉冲频闪，同步异步频闪效果；（2）调光：0-100%线性电子调节。7.物理/安装特性：（1）重量：3Kg；（2）防护等级：IP20。</t>
  </si>
  <si>
    <t>电脑摇头光束灯（顶光）</t>
  </si>
  <si>
    <t>1.设备型号：GTD-450 BEAM。2.光学系统（1）光源型号：OSRAM SIRIUS HRI 420WS；（2）额定寿命：4000小时；（3）色温：6500K；（4）调焦：采用高精密玻璃镜头，电子线性高清调焦；（5）变焦：1.2°。3.图案系统：固定图案：1个固定图案盘有9个固定图案+2个动感流水图案+3个白光孔，可变速抖动及双向旋转。4.颜色系统：1个颜色盘有14种色片，具备半色及线性调节功能，可实现双向彩虹效果。5.电气参数：（1）输入电压：AC 200V-240V   50/60Hz；（2）最大功率：530W；（3）信号接口：3芯XLR 输入/输出。6.软件与控制：（1）控制通道：16/13/17；（2）传输协议：DMX512 RDM；（3）显示方式：LCD液晶显示屏。7.效果：（1）水平/垂直：水平扫描角度540°,垂直扫描角度270°,自动回位纠正及16Bit精度微调功能；（2）频闪：每秒1-20Hz快速频闪，具备脉冲频闪，同步异步频闪效果；（3）调光：0-100%机械线性调光；（4）棱镜：2个独立旋转棱镜，可产生双圈棱镜效果；（5）雾化：1个独立雾化片。8.物理/安装特性：（1）重量：21Kg；（2）防护等级：IP20。</t>
  </si>
  <si>
    <t xml:space="preserve">LED大功率帕灯（侧光）
</t>
  </si>
  <si>
    <t>1.设备型号：GTD-L1018 G。2.光学系统；（1）光源型号：10W RGBW四合一；（2）数量：18颗； （3）额定寿命：50000小时；（4）角度： 15°/25°/45°/ 60°。3.颜色系统：RGBW线性混色，内置宏功能。4.电气参数：（1）输入电压：AC 100V-240V   50/60Hz；（2）电源接口：防水电源输入/输出；（3）信号接口：3芯XLR 防水信号输入/输出。5.软件与控制：（1）控制通道： 4/8；（2）传输协议：DMX512 ；（3）显示方式：LED数码管显示。6.效果：（1）频闪：每秒1-25Hz快速频闪，具备脉冲频闪，同步异步频闪效果；（2）调光：0-100%线性电子调节。7.物理/安装特性：（1）重    量：3Kg；（2）防护等级：IP20。</t>
  </si>
  <si>
    <t>灯光控制台</t>
  </si>
  <si>
    <t>1.设备型号：Tiger touch。2.6个DMX输出, 1个DMX输入,连接扩展器,最高可支持65536个通道参数。3.内置2个手动可调宽视角15.6英寸触摸屏,内置一个9寸触摸屏.4.15个高精度电动推杆（60mm）。5.2个AB场电动推杆(100mm)。6.1个主控推杆。7.6个编码器（带PUSH功能）。8.1个高灵敏轨迹球。9.2个千兆以太网口，支持MA NET，ARTNET，ETC NET2,PATHPORT,SCAN,SHOWNET,KINET1信号。10.5个USB2.0口。11.独立可调黄色背光按键,内置键盘。12.MIDI输入输出接口，LTC/SMPTE时间码。13.内置固态硬盘。14.支持多台联机备份。15.支持手持式远程控制。16.支持舞台3D效果模拟，实时现场模拟。17.I5 CPU,8G内存  内置不间断UPS电源。18.LED鹅颈灯+灯光设计师专用鹅颈灯。19.AC 宽电压电源: 110-240 V, 50/60Hz。20.物理尺寸：（1）控台尺寸：94cm*66cm*21cm；（2）航空箱尺寸：100CM*87CM*34CM。</t>
  </si>
  <si>
    <t>信号放大器</t>
  </si>
  <si>
    <t>1.设备型号：GTD-AMP8。2.电气参数：（1）输入电压：AC 100V-240V  50/60Hz；（2）最大功率：5.6W；（3）信号接口：3芯XLR输入/输出  可选5芯。3.软件与控制：（1）传输协议：DMX512；（2）传输方式：有线。
4.物理/安装特性：（1）重量：2.5KG；（2）防护等级：IP20。</t>
  </si>
  <si>
    <t>电源直通柜</t>
  </si>
  <si>
    <t>1.设备型号：TG-4816。2. 供电：三相五线制AC380±10%，频率50Hz/60Hz±5%。3. 输入电流：自锁式交错零火的400A犀牛插。4. 显示：具备三相A.B.C直读式独立液晶电流、电压表显示，无需切换即可实时监测各项数据。5. 输出：48路16A防水输出,每路输出带指示灯显示。6. 机身：采用精致耐用双层防震六角纹板材；14U标准机柜。7. 控制系统：总控采用250A总空开；每路独立分空开C20A，具备过载，短路双重保护。8.正常工作环境：（1）环境温度：0-±45C；（2）相对湿度：40%-80%。9.配备LED蓝光工作灯.10.产品尺寸(mm)：L670×W600×H880。</t>
  </si>
  <si>
    <t>LED户外显示屏</t>
  </si>
  <si>
    <t>1.设备名称LED户外显示屏。
2.颜色：单色。</t>
  </si>
  <si>
    <t>m2</t>
  </si>
  <si>
    <t>二</t>
  </si>
  <si>
    <t>舞台机械幕布系统</t>
  </si>
  <si>
    <t>枣红色前檐幕</t>
  </si>
  <si>
    <t>1.符合B1级阻燃要求，12.6*1.5*3*1（长×高×折比3×1块）金丝绒</t>
  </si>
  <si>
    <t>枣红色前檐幕衬里</t>
  </si>
  <si>
    <t>1.符合B1级阻燃要求，12.6*1.5*1*1（长×高×折比1×1块）金丝绒</t>
  </si>
  <si>
    <t>墨绿色横条幕</t>
  </si>
  <si>
    <t>1.符合B1级阻燃要求，12*1.5*3*3（长×高×折比3×3块）金丝绒</t>
  </si>
  <si>
    <t>墨绿色横条幕衬里</t>
  </si>
  <si>
    <t>1.符合B1级阻燃要求，12*1.5*1*3（长×高×折比1×3块）金丝绒</t>
  </si>
  <si>
    <t>墨绿色侧条幕</t>
  </si>
  <si>
    <t>1.符合B1级阻燃要求，1.5*5.6*3*6（长×高×折比3×6块）金丝绒</t>
  </si>
  <si>
    <t>墨绿色侧条幕衬里</t>
  </si>
  <si>
    <t>1.符合B1级阻燃要求，1.5*5.6*1*6（长×高×折比1×6块）金丝绒</t>
  </si>
  <si>
    <t>调试费</t>
  </si>
  <si>
    <t>项</t>
  </si>
  <si>
    <t>三</t>
  </si>
  <si>
    <t>线阵音响系统</t>
  </si>
  <si>
    <t>线阵列主扩声音箱系统</t>
  </si>
  <si>
    <t>1.双8寸线阵音箱；外分频 。2.低音：2只*8寸 156磁65芯。3.低音灵敏度：96dB。4.低音功率：200W*2。5.低音阻抗：8欧*2（串联为16欧姆）。6.低音频率响应：56-4.8KHZ。7.高音；1只*1.75寸75芯压缩高音。8.高音灵敏度：107dB。9.高音阻抗；8欧。10.高音额定功率：200W。11.高音频率响应：800-20KHZ。12.连接器： 2×4针 WEIPU4插座。13.连接方式：（LF）1-2+，（HF）3-4+ 12.表面；金砂漆。14.板材；桦木夹板。15.箱体尺寸：宽640高185深330。16.型号：PX-4800</t>
  </si>
  <si>
    <t>只</t>
  </si>
  <si>
    <t>线阵列主扩声高音功放</t>
  </si>
  <si>
    <t>1.立体声功率：8ohms  2*600W。2.信噪比：100dB。3.转换速度：40V/us。4.阻尼系数：550：1。5.频率响应：+/-0.1dB,20Hz-20KHz。6.总谐波失真：≤0.01%Rated Power@8ohms 1KHz。7.输入灵敏度：0.775V,1.0V,1.55V。8.输入阻抗：10K/20K ohurs。9.输入共模抑制比：≤-75dB。10.左右串音：≤-70dB。11.型号：FP-3000Q</t>
  </si>
  <si>
    <t>线阵列主扩声低音功放</t>
  </si>
  <si>
    <t>1.立体声功率：8ohms  2*800W。2.信噪比：100dB。3.转换速度：40V/us。4.阻尼系数：550：1。5.频率响应：+/-0.1dB,20Hz-20KHz。6.总谐波失真：≤0.01%Rated Power@8ohms 1KHz。7.输入灵敏度：0.775V,1.0V,1.55V。8.输入阻抗：10K/20K ohurs。9.输入共模抑制比：≤-75dB。10.左右串音：≤-70dB。11.型号：FP-6000Q</t>
  </si>
  <si>
    <t>线阵列次超低音箱系统</t>
  </si>
  <si>
    <t>1.模式：次低音。2.阻抗：8欧。3.功率：800W。4.分频点：30HZ-500HZ。5.低音：1*18寸，220磁100芯。6.灵敏度：99dB。7.面罩；黑色铁网贴纱网布。8.表面；金砂漆。9.板材；桦木夹板。10.箱体尺寸：宽640高560深690。11.型号：PX-2800</t>
  </si>
  <si>
    <t>线阵列次超低功放系统</t>
  </si>
  <si>
    <t>1.立体声功率：8ohms  2*1000W。2.信噪比：100dB。3.转换速度：40V/us。4.阻尼系数：550：1。5.频率响应：+/-0.1dB,20Hz-20KHz。6.总谐波失真：≤0.01%Rated Power@8ohms 1KHz。7.输入灵敏度：0.775V,1.0V,1.55V。8.输入阻抗：10K/20K ohurs。9.输入共模抑制比：≤-75dB。10.左右串音：≤-70dB。10.型号：FP-10000Q</t>
  </si>
  <si>
    <t>线阵列主超低音箱系统</t>
  </si>
  <si>
    <t>1.线阵远程超低：主要特征包括采用双弹波长冲程最新技术设计，高效率输出并富有很好的低频弹性，包围感好，可与任何一款10寸，12寸或15寸系统组合成完美搭配。（1）超低音设计；（2）矩形箱体设计；（3）号角加载式低频辐射；（4）提供强有力超低音输出。2.技术参数：（1）名称：双18寸低音炮；（2）型号：LA8028；（3）额定功率:1200W（RMS）；（4）频响 ：30Hz-250kHZ；（5）阻抗：4Ω；（6）灵敏度：102dB；（7）最大声压级 136dB；（8）单元结构 Subwoofer1*18"；（9）颜色：黑色箱体；（10）材质：进口多层夹板板；（11）表面处理：箱体 黑色聚亚胺脂喷涂；面网 黑色多孔喷粉钢网和透声的音箱网布；（12）箱体尺寸(WxDxH)：1180x800 x590mm；（13）重量：68KG/只。2.型号：DZL-218</t>
  </si>
  <si>
    <t>线阵列主超低功放系统</t>
  </si>
  <si>
    <t>1.采用国际知名QSC放大电路,高音清晰,低音低沉有弹性力度好,适用于高档KTV迪士高夜总会等娱乐场所.低噪音三级变速风扇,特有的内部温度补偿电路,保证在封闭的电箱内长时间使用而不停机2U机箱,左右对称地布局,抗冲击冷扎钢板,高精度机械加工,优质喷漆工艺；2.输出功率：1300Wx2/8Ω; 1700Wx2/4Ω；3.频率响应：20Hz～20KHz±0.35dB ；4.总谐波失真：＜0.05%；5.互调失真：＜0.05%；6.信噪比：&gt;102dB；7.输入共抑制比：@1KHz：&gt;78dB；8.通道分离度：@1KHz：&gt;78dB；9.阻尼系数：@8Ω,&lt;1KHz：&gt;200；10.输入阻抗：20KΩ，平衡输入；11.转换速率：40V/us；12.输入灵敏度：+2.2dBu(1.0Vrms)；13.最大输入电平：+22.0dBu(10.0Vrms)；14.动态压限：全自动智能；15.保护电路：软启动，输入浪涌限制，输出短路、直流、过载保护，主保险丝保护，开关机哑音保护，射频干扰保护；16.冷却方式：2个直流温控变速风扇，空气流动方向从前到后；17.面板指示：电源，削波，压限，信号，后面板接口；18.输入：母3针XLR×2；19.输出：公3针XLR×2，4孔SPEAKON连接座×2，2组专用红黑接线柱；20.体积：深495宽485高100MM；21.净重：34Kg；22.型号：FP-13000</t>
  </si>
  <si>
    <t>舞台返听音箱</t>
  </si>
  <si>
    <t>1.低音单元：1X12寸  190磁75芯；2.高音单元：1*1.7寸号角高音44芯；3.分频器：二路二单元；4.阻抗：8Ω；5.高低音分频点：2.2KHz；6.灵敏度：96 dB；7.承受功率：350W；8.频率响应：50Hz-20KHz；9.板材：18mmMDF；10.表面材料：黑色粗点喷漆；11.面罩：1.2mm加硬黑色铁网；12.接线柱：speakon NL 4X2；13.箱体尺寸：高380MM 宽630MM 深530MM；14.型号：CV-1270</t>
  </si>
  <si>
    <t>舞台返听功放</t>
  </si>
  <si>
    <t>1.立体声功率：8ohms  2*600W；2.信噪比：100dB；3.转换速度：40V/us；4.阻尼系数：550：1；5.频率响应：+/-0.1dB,20Hz-20KHz；6.总谐波失真：≤0.01%Rated Power@8ohms 1KHz；7.输入灵敏度：0.775V,1.0V,1.55V；8.输入阻抗：10K/20K ohurs；9.输入共模抑制比：≤-75dB；10.左右串音：≤-70dB；10.型号：FP-3000Q</t>
  </si>
  <si>
    <t>后场补助专业音箱</t>
  </si>
  <si>
    <t>1.低音单元：1X12寸  190磁75芯；2.高音单元：1*1.7寸号角高音44芯；3.分频器：二路二单元；4.阻抗：8Ω；5.高低音分频点：2.2KHz；6.灵敏度：96 dB；7.承受功率：400W；8.频率响应：50Hz-20KHz；9.板材：18mmMDF；10.表面材料：黑色粗点喷漆；11.面罩：1.2mm加硬黑色铁网；12.接线柱：speakon NL 4X2；13.声音：低音弹性好力度足，人声平顺频带宽、中频密度高、高音清晰亮度好；14.适用场合：KTV包房、会议室、多功能厅等室内场合；14.型号：KA-12</t>
  </si>
  <si>
    <t>后场补助功放</t>
  </si>
  <si>
    <t>1.立体声功率：8ohms  2*600W；2.信噪比：100dB；3.转换速度：40V/us；4.阻尼系数：550：1；5.频率响应：+/-0.1dB,20Hz-20KHz；6.总谐波失真：≤0.01%Rated Power@8ohms 1KHz；7.输入灵敏度：0.775V,1.0V,1.55V；8.输入阻抗：10K/20K ohurs；9.输入共模抑制比：≤-75dB；10.左右串音：≤-70dB；10. 型号：FP-3000Q</t>
  </si>
  <si>
    <t>主数字DSP调音台</t>
  </si>
  <si>
    <t>1.型号：M32 live；2.参数（16路数字调音台）：（1）用于现场和演播室的数字调音台，具有 40 个输入通道、16 个 Midas PRO 麦克风前置放大器、 25 个混音总线、16个话筒输入和8个线路输出；（2）40bit浮点信号处理，96kHz的采样率，192kHz的数模/模数转换；（3）支持AES50网络，最大允许传输96个输入和96个输出；（4）40bit浮点信号处理，开放式的体系结构兼容96kHz的采样率；（5）192kHz的数模/模数转换，提供出色的音频性能调音台；（6）外型由Bentley宾利汽车设计师设计；（7）采用高性能的碳纤维和高强度铝合金打造；（8）8个DCA编组，6个哑音编组；（9）8个立体声效果处理器；（10）16个100mm MIDAS PRO电动推子；（11）5寸TFT彩色“日光”显示屏；（12）通过USB 2.0可支32x32通道的数字音频传输；（13）通过使用Mackie Control及Hui protocols控制协议，控制数字音频工作站；（14）通过无线网络，可IPhone/IPad中的MIDAS Apps应用程序进行控制；（15）自适应的开关式电源。</t>
  </si>
  <si>
    <t>活动用16路桌面调音台</t>
  </si>
  <si>
    <t>1.一款紧凑型、双功能的、拥有左右信道、单信道叠加、4 编组、6 个辅助通道、7×4 矩阵的调音台。包括 2 个立体声通道。 左右信道/主信道输出；  4个可声像控制编组；2.6个辅助发送信道，其中每个信道配备推子前/后切换开关；2个立体声信道，每个信道备有话筒与双立体声行输入;7x4 矩阵；3.特有的双功能即主扩声与/或监控听调音；单通道能被用于左右叠加、或调音师喇叭监听通道；可通过通道直接输出进行录音；4.具有电平微调与共享输入的矩阵外接输入立体声输入通道可以独立地分配给左右通道；立体声通道的话筒输入可以用交换跳线接到矩阵；4段EQ、2段扫变100Hz高通滤波器；5.独立的幻象供电与相位转换开关；专用主输出及立体声监听电平表；内部跳线帽，可选 EQ 前/后辅助输出、直接输出与其它选项所有推子均带有静音、电平表和 AFL；内部联络信号通道可供选择1kHz 正弦/粉红噪声发生器； 录音机可接入到左右信道和监听信道；耳筒插座及本地监听输出;+26dBu 余量的电子平衡式 XLR 输出电路74dB 前置放大器可接受高至 +34dBu 的话筒或线路输入电平；超低噪声的前级混合放大器设计；6.型号：epM12</t>
  </si>
  <si>
    <t>套</t>
  </si>
  <si>
    <t>DJ打碟机</t>
  </si>
  <si>
    <t xml:space="preserve">1.数码控制器DJ打碟机U盘电脑一体机；2.型号：DDJ-FLX标准版 </t>
  </si>
  <si>
    <t>数字音频处理器</t>
  </si>
  <si>
    <t>1.4个输入/8输出的数字信号处理器；2.通过前面板界面上的具体功能按钮，调整所有控制参数，消除隐藏子菜单；3.白色背光2x20特性LCD显示通道和功能设置。相关具体按钮可访问所有音频功能和系统工具。更快捷设置和强大的可视输入/输出路由；4.EQ，滤波曲线系统，1个USB接口和RS-232接口可用于控制软件和PC连接。在音频路由与控制处理方面非常的直观；5.DSP-424采用的高性能DSP处理器，输入采用24 bit，48kHz的AKM  A / D转换器。数字处理包括：增益、极性转换、参量均衡器、滤波器、时间延时、分频功能、压缩、限制和信号路由，D / A转换器使用24 delta-sigma转换器；6.每路输入可控制增益、延迟和六个滤波器（您所选择的每一个参数，高或低棚架） 。除了设定分频点，每个输入可被分配到任何一个或一组输出，可以设置四个参数，高或低滤波器，延迟调整，输出增益，极性和压缩器/ 限制器对扬声器的保护；7.DSP-424可存储多达30个预置。预设文件完全存储当前所有通道的所有控制数据。4-XLR和8-TRS，平衡或非平衡输入方式；8.输入阻抗  平衡：18K；9.最大输入电平 8V(VPP)；10.输出阻抗 平衡：100欧；11.最大输出电平  4V(RMS)；12.动态范围   &gt;110dB（A未计权）；13.失真度   0. 05%（+ 20dBu, 1kHz）；14.频率响应   +/- 0.5dB （20Hz-20kHz）；15.EQ  输入9段，输出8段 1/64Th倍频程 ~ 4倍频程  +15/-30dB，0.1dB 增值；16.电源  AC80-240V/50-60Hz 电源消耗  &lt;20W；17.型号：DP648</t>
  </si>
  <si>
    <t>可编程大功率电源时序器</t>
  </si>
  <si>
    <t>1.额定输出电压：交流220V，50Hz；2.额定输出电流：30A；3.可控制电源：8路；4.每路动作延时时间：2秒；5.供电电源：VAC 50 / 60Hz 25A；6.每路输出带指示灯；7.开关控制电源；8.单路额定输出电源：20A；9.配置电压显示窗口；10.型号：CN-3600SE</t>
  </si>
  <si>
    <t>无线麦克风</t>
  </si>
  <si>
    <t>1.型号：SLXD24 SM58。2.规格参数（一拖二真分集手持话筒）：（1）6种混响效果选择（让声音更有空间感）；（2）6种均衡模式选择（灵活匹配不同音响设备和歌唱风格）；（3）麦克风掉落时自动静音（保护音响设备，防止掉落爆音，可开启或关闭）；（4）真分集线路设计（接收器可以分别从两个天线接收来自同一麦克风的信号，通过内部电路选择使用更强的信号避免静音或盲点噪音）；（5）雷达扫描频率（一键启动频率扫描，搜索附近干扰最小的频率增强接收稳定性，防止干扰）；（6）高频接收天线（无线接收距离≤200米）；（7）一键防啸叫（反馈抑制模块，使演唱时声音优美，有效防止各种情况下的啸叫）；（8）2.4寸高清TFT液晶显示屏（屏幕布局更加直观地显示各项功能）；（9）采用纯数字DQPSK调制和数字加密系统，确保不被无线窃听；（10）采用独有的纯数字ID码导频技术，彻底解决同频、串频现象。3.系统参数：（1）频率范围：560-680MHz（带宽120MHz）；（2）通道数：400；（3）有效距离：≤200米；（4）信道间隔：300KHZ；（5）信噪比：&gt;90dB；（5）发货重量：3.37kG；（6）主机尺寸：480mmx175mmX45mm(长*宽*深)；（7）接收器频率误差：+10KHZ；（8）频率振荡方式：PLL锁相频率合成；（8）接收方式：纯数字DQPSK调制及数字加密ID；（9）频宽：200MHz；（10）动态范围：&gt;90dB；（11）失真度：&lt;0.1%；（12）频响范围：30-20KHz；（13）接收灵敏度：5dBuV；（14）显示方式：2.4英寸TFT；（15）供电方式：12V/DC 1A；（16）音频输出：2×XLR(平衡)1×TS6.35mm(非平衡)；（17）发射器频率震荡模式:PLL相位锁定频率合成；（18）发射功率:≤10mW；（19）发射方式:纯数字DQPSK调整及数字加密ID；（20）频率误差:±10KHZ；（21）显示方式:0.96英寸TFT；（22）频率切换：红外线同步；（23）拾音器类型:动圈式；（24）供电方式:2节AA1.5V5号电池；（25）工作时间:10小时以上。</t>
  </si>
  <si>
    <t>无源定向天线</t>
  </si>
  <si>
    <t>1.型号：UA874WB；2.接口类型：BNC，阻抗 50欧；3.电源要求：来自同轴连接的 10 至 15 伏直流偏移,，75 mA；4.射频频率范围：470 - 900 MHz；5.接收模式：3 dB 波束宽度，70°；6.三阶过载交截点 （OIP3）：&gt;30 dBm
天线增益：在轴 7.5dB；7.信号增益（±1 dB, 可切换）：+12 dB, +6 dB, 0 dB, −6 dB；8.射频信号过强指示灯阈值：−5 dBm；9.（工作 / 储存）温度范围：−18  到 63°C  /  −29 到 74°C；10.尺寸（高 X 宽 X 深）：316 x 359 x 36 mm；11.重量：317g</t>
  </si>
  <si>
    <t>音响专用机柜</t>
  </si>
  <si>
    <t>1.机柜规格：42U</t>
  </si>
  <si>
    <t>大系统调试费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</si>
</sst>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80A]hh:mm:ss\ \a\.m\./\p\.m\."/>
    <numFmt numFmtId="177" formatCode="0_ "/>
    <numFmt numFmtId="178" formatCode="[$-409]d/mmm/yy;@"/>
    <numFmt numFmtId="179" formatCode="0_);[Red]\(0\)"/>
  </numFmts>
  <fonts count="35">
    <font>
      <sz val="11"/>
      <color rgb="FF000000"/>
      <name val="Arial"/>
      <charset val="204"/>
    </font>
    <font>
      <sz val="12"/>
      <color rgb="FF000000"/>
      <name val="宋体"/>
      <charset val="204"/>
    </font>
    <font>
      <sz val="12"/>
      <color rgb="FF000000"/>
      <name val="Arial"/>
      <charset val="204"/>
    </font>
    <font>
      <b/>
      <sz val="24"/>
      <name val="宋体"/>
      <charset val="134"/>
      <scheme val="major"/>
    </font>
    <font>
      <b/>
      <sz val="12"/>
      <name val="宋体"/>
      <charset val="134"/>
    </font>
    <font>
      <b/>
      <sz val="12"/>
      <color rgb="FF000000"/>
      <name val="宋体"/>
      <charset val="134"/>
    </font>
    <font>
      <sz val="12"/>
      <color rgb="FF000000"/>
      <name val="宋体"/>
      <charset val="134"/>
    </font>
    <font>
      <sz val="12"/>
      <name val="宋体"/>
      <charset val="134"/>
    </font>
    <font>
      <sz val="12"/>
      <name val="宋体"/>
      <charset val="134"/>
      <scheme val="minor"/>
    </font>
    <font>
      <b/>
      <sz val="12"/>
      <color rgb="FF000000"/>
      <name val="宋体"/>
      <charset val="204"/>
    </font>
    <font>
      <sz val="10"/>
      <color theme="1"/>
      <name val="宋体"/>
      <charset val="134"/>
    </font>
    <font>
      <sz val="12"/>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1"/>
      <color indexed="8"/>
      <name val="宋体"/>
      <charset val="134"/>
    </font>
    <font>
      <sz val="11"/>
      <name val="Calibri"/>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5" borderId="5" applyNumberFormat="0" applyAlignment="0" applyProtection="0">
      <alignment vertical="center"/>
    </xf>
    <xf numFmtId="0" fontId="22" fillId="6" borderId="6" applyNumberFormat="0" applyAlignment="0" applyProtection="0">
      <alignment vertical="center"/>
    </xf>
    <xf numFmtId="0" fontId="23" fillId="6" borderId="5" applyNumberFormat="0" applyAlignment="0" applyProtection="0">
      <alignment vertical="center"/>
    </xf>
    <xf numFmtId="0" fontId="24" fillId="7"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176" fontId="32" fillId="0" borderId="0"/>
    <xf numFmtId="0" fontId="7" fillId="0" borderId="0">
      <protection locked="0"/>
    </xf>
    <xf numFmtId="0" fontId="7" fillId="0" borderId="0" applyProtection="0">
      <alignment vertical="center"/>
    </xf>
    <xf numFmtId="0" fontId="7" fillId="0" borderId="0">
      <alignment vertical="center"/>
    </xf>
    <xf numFmtId="0" fontId="7" fillId="0" borderId="0">
      <alignment vertical="center"/>
    </xf>
    <xf numFmtId="0" fontId="33" fillId="0" borderId="0">
      <protection locked="0"/>
    </xf>
    <xf numFmtId="43" fontId="34" fillId="0" borderId="0">
      <alignment vertical="top"/>
      <protection locked="0"/>
    </xf>
    <xf numFmtId="0" fontId="7" fillId="0" borderId="0"/>
  </cellStyleXfs>
  <cellXfs count="42">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0" fillId="0" borderId="0" xfId="0" applyFill="1" applyBorder="1" applyAlignment="1">
      <alignment horizontal="left" vertical="center" wrapText="1"/>
    </xf>
    <xf numFmtId="0" fontId="3" fillId="0" borderId="0" xfId="0" applyNumberFormat="1" applyFont="1" applyFill="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left" vertical="center" wrapText="1"/>
    </xf>
    <xf numFmtId="0" fontId="8" fillId="0" borderId="1" xfId="56" applyFont="1" applyBorder="1" applyAlignment="1">
      <alignment horizontal="left" vertical="center" wrapText="1"/>
    </xf>
    <xf numFmtId="178" fontId="7" fillId="2" borderId="1" xfId="0" applyNumberFormat="1" applyFont="1" applyFill="1" applyBorder="1" applyAlignment="1">
      <alignment horizontal="center" vertical="center" wrapText="1"/>
    </xf>
    <xf numFmtId="179" fontId="7" fillId="2" borderId="1" xfId="0" applyNumberFormat="1" applyFont="1" applyFill="1" applyBorder="1" applyAlignment="1">
      <alignment horizontal="center" vertical="center" wrapText="1"/>
    </xf>
    <xf numFmtId="178" fontId="7" fillId="2" borderId="1" xfId="0" applyNumberFormat="1" applyFont="1" applyFill="1" applyBorder="1" applyAlignment="1">
      <alignment vertical="center" wrapText="1"/>
    </xf>
    <xf numFmtId="0" fontId="8" fillId="0" borderId="1" xfId="0" applyFont="1" applyFill="1" applyBorder="1" applyAlignment="1">
      <alignment horizontal="left" vertical="center" wrapText="1"/>
    </xf>
    <xf numFmtId="177" fontId="6" fillId="0" borderId="1" xfId="0" applyNumberFormat="1" applyFont="1" applyFill="1" applyBorder="1" applyAlignment="1">
      <alignment vertical="center" wrapText="1"/>
    </xf>
    <xf numFmtId="0" fontId="7"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51" applyFont="1" applyFill="1" applyBorder="1" applyAlignment="1" applyProtection="1">
      <alignment horizontal="left" vertical="center" wrapText="1"/>
    </xf>
    <xf numFmtId="0" fontId="7" fillId="0" borderId="1" xfId="51" applyFont="1" applyBorder="1" applyAlignment="1" applyProtection="1">
      <alignment horizontal="center" vertical="center"/>
    </xf>
    <xf numFmtId="0" fontId="7" fillId="0" borderId="1" xfId="51" applyFont="1" applyBorder="1" applyAlignment="1" applyProtection="1">
      <alignment horizontal="center" vertical="center" wrapText="1"/>
    </xf>
    <xf numFmtId="0" fontId="1" fillId="0" borderId="1" xfId="0" applyNumberFormat="1" applyFont="1" applyFill="1" applyBorder="1" applyAlignment="1">
      <alignment vertical="center" wrapText="1"/>
    </xf>
    <xf numFmtId="0" fontId="7" fillId="0" borderId="1" xfId="51" applyFont="1" applyFill="1" applyBorder="1" applyAlignment="1" applyProtection="1">
      <alignment horizontal="center" vertical="center" wrapText="1"/>
    </xf>
    <xf numFmtId="0" fontId="1" fillId="0" borderId="1" xfId="0" applyNumberFormat="1" applyFont="1" applyFill="1" applyBorder="1" applyAlignment="1">
      <alignment horizontal="left" vertical="center" wrapText="1"/>
    </xf>
    <xf numFmtId="0" fontId="10" fillId="0" borderId="1" xfId="0" applyFont="1" applyFill="1" applyBorder="1" applyAlignment="1">
      <alignment vertical="center"/>
    </xf>
    <xf numFmtId="0" fontId="6" fillId="0" borderId="1" xfId="0" applyFont="1" applyFill="1" applyBorder="1" applyAlignment="1">
      <alignment horizontal="left" vertical="center"/>
    </xf>
    <xf numFmtId="0" fontId="7" fillId="0" borderId="1" xfId="52" applyNumberFormat="1" applyFont="1" applyFill="1" applyBorder="1" applyAlignment="1" applyProtection="1">
      <alignment horizontal="left" vertical="center" wrapText="1"/>
    </xf>
    <xf numFmtId="0" fontId="7" fillId="0" borderId="1" xfId="54" applyNumberFormat="1" applyFont="1" applyFill="1" applyBorder="1" applyAlignment="1" applyProtection="1">
      <alignment horizontal="center" vertical="center" wrapText="1"/>
    </xf>
    <xf numFmtId="0" fontId="2"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7" fillId="0" borderId="1" xfId="52" applyNumberFormat="1" applyFont="1" applyFill="1" applyBorder="1" applyAlignment="1" applyProtection="1">
      <alignment horizontal="center" vertical="center" wrapText="1"/>
    </xf>
    <xf numFmtId="0" fontId="7" fillId="0" borderId="1" xfId="52" applyFont="1" applyFill="1" applyBorder="1" applyAlignment="1">
      <alignmen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0" borderId="1" xfId="53" applyFont="1" applyFill="1" applyBorder="1" applyAlignment="1">
      <alignment horizontal="left" vertical="center" wrapText="1"/>
    </xf>
    <xf numFmtId="0" fontId="7" fillId="0" borderId="1" xfId="53" applyFont="1" applyFill="1" applyBorder="1" applyAlignment="1">
      <alignment horizontal="center" vertical="center" wrapText="1"/>
    </xf>
    <xf numFmtId="0" fontId="7" fillId="2" borderId="1" xfId="0" applyFont="1" applyFill="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2 3 5 3" xfId="49"/>
    <cellStyle name="常规 2 2 2" xfId="50"/>
    <cellStyle name="常规 4" xfId="51"/>
    <cellStyle name="常规_08-2总承包工程招标清单模板二标" xfId="52"/>
    <cellStyle name="常规 5" xfId="53"/>
    <cellStyle name="常规_地下室安装_金地商业工程量清单安装（汇总版）2013-4-17" xfId="54"/>
    <cellStyle name="千位分隔 9" xfId="55"/>
    <cellStyle name="常规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jpe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png"/><Relationship Id="rId2" Type="http://schemas.openxmlformats.org/officeDocument/2006/relationships/image" Target="media/image2.jpeg"/><Relationship Id="rId13" Type="http://schemas.openxmlformats.org/officeDocument/2006/relationships/image" Target="media/image13.png"/><Relationship Id="rId12" Type="http://schemas.openxmlformats.org/officeDocument/2006/relationships/image" Target="media/image12.jpeg"/><Relationship Id="rId11" Type="http://schemas.openxmlformats.org/officeDocument/2006/relationships/image" Target="media/image11.png"/><Relationship Id="rId10" Type="http://schemas.openxmlformats.org/officeDocument/2006/relationships/image" Target="media/image10.jpe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0"/>
  <sheetViews>
    <sheetView tabSelected="1" view="pageBreakPreview" zoomScale="70" zoomScaleNormal="100" workbookViewId="0">
      <pane ySplit="2" topLeftCell="A8" activePane="bottomLeft" state="frozen"/>
      <selection/>
      <selection pane="bottomLeft" activeCell="F19" sqref="F19"/>
    </sheetView>
  </sheetViews>
  <sheetFormatPr defaultColWidth="10.2833333333333" defaultRowHeight="15" outlineLevelCol="5"/>
  <cols>
    <col min="1" max="1" width="6.71666666666667" customWidth="1"/>
    <col min="2" max="2" width="26.125" customWidth="1"/>
    <col min="3" max="3" width="113.375" style="3" customWidth="1"/>
    <col min="4" max="4" width="7.375" customWidth="1"/>
    <col min="5" max="5" width="7.875" style="2" customWidth="1"/>
    <col min="6" max="6" width="30.625" customWidth="1"/>
  </cols>
  <sheetData>
    <row r="1" ht="45" customHeight="1" spans="1:6">
      <c r="A1" s="4" t="s">
        <v>0</v>
      </c>
      <c r="B1" s="4"/>
      <c r="C1" s="4"/>
      <c r="D1" s="4"/>
      <c r="E1" s="4"/>
      <c r="F1" s="4"/>
    </row>
    <row r="2" s="1" customFormat="1" ht="30.25" customHeight="1" spans="1:6">
      <c r="A2" s="5" t="s">
        <v>1</v>
      </c>
      <c r="B2" s="5" t="s">
        <v>2</v>
      </c>
      <c r="C2" s="5" t="s">
        <v>3</v>
      </c>
      <c r="D2" s="5" t="s">
        <v>4</v>
      </c>
      <c r="E2" s="5" t="s">
        <v>5</v>
      </c>
      <c r="F2" s="5" t="s">
        <v>6</v>
      </c>
    </row>
    <row r="3" s="1" customFormat="1" ht="35" customHeight="1" spans="1:6">
      <c r="A3" s="6" t="s">
        <v>7</v>
      </c>
      <c r="B3" s="7" t="s">
        <v>8</v>
      </c>
      <c r="C3" s="7"/>
      <c r="D3" s="7"/>
      <c r="E3" s="7"/>
      <c r="F3" s="7"/>
    </row>
    <row r="4" s="1" customFormat="1" ht="94" customHeight="1" spans="1:6">
      <c r="A4" s="8">
        <v>1</v>
      </c>
      <c r="B4" s="9" t="s">
        <v>9</v>
      </c>
      <c r="C4" s="10" t="s">
        <v>10</v>
      </c>
      <c r="D4" s="11" t="s">
        <v>11</v>
      </c>
      <c r="E4" s="12">
        <v>12</v>
      </c>
      <c r="F4" s="13"/>
    </row>
    <row r="5" s="1" customFormat="1" ht="102" customHeight="1" spans="1:6">
      <c r="A5" s="8">
        <v>2</v>
      </c>
      <c r="B5" s="9" t="s">
        <v>12</v>
      </c>
      <c r="C5" s="10" t="s">
        <v>13</v>
      </c>
      <c r="D5" s="11" t="s">
        <v>11</v>
      </c>
      <c r="E5" s="12">
        <v>18</v>
      </c>
      <c r="F5" s="13"/>
    </row>
    <row r="6" s="1" customFormat="1" ht="151" customHeight="1" spans="1:6">
      <c r="A6" s="8">
        <v>3</v>
      </c>
      <c r="B6" s="9" t="s">
        <v>14</v>
      </c>
      <c r="C6" s="14" t="s">
        <v>15</v>
      </c>
      <c r="D6" s="11" t="s">
        <v>11</v>
      </c>
      <c r="E6" s="12">
        <v>10</v>
      </c>
      <c r="F6" s="13"/>
    </row>
    <row r="7" s="1" customFormat="1" ht="103" customHeight="1" spans="1:6">
      <c r="A7" s="8">
        <v>4</v>
      </c>
      <c r="B7" s="9" t="s">
        <v>16</v>
      </c>
      <c r="C7" s="10" t="s">
        <v>17</v>
      </c>
      <c r="D7" s="11" t="s">
        <v>11</v>
      </c>
      <c r="E7" s="12">
        <v>8</v>
      </c>
      <c r="F7" s="13"/>
    </row>
    <row r="8" s="1" customFormat="1" ht="128" customHeight="1" spans="1:6">
      <c r="A8" s="8">
        <v>5</v>
      </c>
      <c r="B8" s="9" t="s">
        <v>18</v>
      </c>
      <c r="C8" s="14" t="s">
        <v>19</v>
      </c>
      <c r="D8" s="11" t="s">
        <v>11</v>
      </c>
      <c r="E8" s="12">
        <v>1</v>
      </c>
      <c r="F8" s="15"/>
    </row>
    <row r="9" s="1" customFormat="1" ht="63" customHeight="1" spans="1:6">
      <c r="A9" s="8">
        <v>6</v>
      </c>
      <c r="B9" s="9" t="s">
        <v>20</v>
      </c>
      <c r="C9" s="14" t="s">
        <v>21</v>
      </c>
      <c r="D9" s="11" t="s">
        <v>11</v>
      </c>
      <c r="E9" s="12">
        <v>2</v>
      </c>
      <c r="F9" s="15"/>
    </row>
    <row r="10" s="1" customFormat="1" ht="90" customHeight="1" spans="1:6">
      <c r="A10" s="8">
        <v>7</v>
      </c>
      <c r="B10" s="9" t="s">
        <v>22</v>
      </c>
      <c r="C10" s="14" t="s">
        <v>23</v>
      </c>
      <c r="D10" s="11" t="s">
        <v>11</v>
      </c>
      <c r="E10" s="12">
        <v>1</v>
      </c>
      <c r="F10" s="15"/>
    </row>
    <row r="11" s="1" customFormat="1" ht="30" customHeight="1" spans="1:6">
      <c r="A11" s="8">
        <v>8</v>
      </c>
      <c r="B11" s="9" t="s">
        <v>24</v>
      </c>
      <c r="C11" s="16" t="s">
        <v>25</v>
      </c>
      <c r="D11" s="11" t="s">
        <v>26</v>
      </c>
      <c r="E11" s="12">
        <v>8</v>
      </c>
      <c r="F11" s="15"/>
    </row>
    <row r="12" s="2" customFormat="1" ht="33.7" customHeight="1" spans="1:6">
      <c r="A12" s="17" t="s">
        <v>27</v>
      </c>
      <c r="B12" s="18" t="s">
        <v>28</v>
      </c>
      <c r="C12" s="18"/>
      <c r="D12" s="18"/>
      <c r="E12" s="18"/>
      <c r="F12" s="18"/>
    </row>
    <row r="13" s="2" customFormat="1" ht="30" customHeight="1" spans="1:6">
      <c r="A13" s="19">
        <v>1</v>
      </c>
      <c r="B13" s="20" t="s">
        <v>29</v>
      </c>
      <c r="C13" s="16" t="s">
        <v>30</v>
      </c>
      <c r="D13" s="21" t="s">
        <v>26</v>
      </c>
      <c r="E13" s="22">
        <f>12.6*1.5*3</f>
        <v>56.7</v>
      </c>
      <c r="F13" s="23"/>
    </row>
    <row r="14" s="2" customFormat="1" ht="30" customHeight="1" spans="1:6">
      <c r="A14" s="19">
        <v>2</v>
      </c>
      <c r="B14" s="20" t="s">
        <v>31</v>
      </c>
      <c r="C14" s="16" t="s">
        <v>32</v>
      </c>
      <c r="D14" s="21" t="s">
        <v>26</v>
      </c>
      <c r="E14" s="22">
        <f>12.6*1.5</f>
        <v>18.9</v>
      </c>
      <c r="F14" s="23"/>
    </row>
    <row r="15" s="2" customFormat="1" ht="30" customHeight="1" spans="1:6">
      <c r="A15" s="19">
        <v>3</v>
      </c>
      <c r="B15" s="20" t="s">
        <v>33</v>
      </c>
      <c r="C15" s="16" t="s">
        <v>34</v>
      </c>
      <c r="D15" s="21" t="s">
        <v>26</v>
      </c>
      <c r="E15" s="22">
        <f>12*1.5*3*3</f>
        <v>162</v>
      </c>
      <c r="F15" s="23"/>
    </row>
    <row r="16" s="2" customFormat="1" ht="30" customHeight="1" spans="1:6">
      <c r="A16" s="19">
        <v>4</v>
      </c>
      <c r="B16" s="20" t="s">
        <v>35</v>
      </c>
      <c r="C16" s="16" t="s">
        <v>36</v>
      </c>
      <c r="D16" s="21" t="s">
        <v>26</v>
      </c>
      <c r="E16" s="22">
        <f>12*1.5*3</f>
        <v>54</v>
      </c>
      <c r="F16" s="23"/>
    </row>
    <row r="17" s="2" customFormat="1" ht="30" customHeight="1" spans="1:6">
      <c r="A17" s="19">
        <v>5</v>
      </c>
      <c r="B17" s="20" t="s">
        <v>37</v>
      </c>
      <c r="C17" s="16" t="s">
        <v>38</v>
      </c>
      <c r="D17" s="21" t="s">
        <v>26</v>
      </c>
      <c r="E17" s="22">
        <f>1.5*5.6*3*6</f>
        <v>151.2</v>
      </c>
      <c r="F17" s="23"/>
    </row>
    <row r="18" s="2" customFormat="1" ht="30" customHeight="1" spans="1:6">
      <c r="A18" s="24">
        <v>6</v>
      </c>
      <c r="B18" s="20" t="s">
        <v>39</v>
      </c>
      <c r="C18" s="16" t="s">
        <v>40</v>
      </c>
      <c r="D18" s="21" t="s">
        <v>26</v>
      </c>
      <c r="E18" s="22">
        <f>1.5*5.6*6</f>
        <v>50.4</v>
      </c>
      <c r="F18" s="23"/>
    </row>
    <row r="19" s="2" customFormat="1" ht="30" customHeight="1" spans="1:6">
      <c r="A19" s="24">
        <v>7</v>
      </c>
      <c r="B19" s="20" t="s">
        <v>41</v>
      </c>
      <c r="C19" s="16"/>
      <c r="D19" s="21" t="s">
        <v>42</v>
      </c>
      <c r="E19" s="22">
        <v>1</v>
      </c>
      <c r="F19" s="23"/>
    </row>
    <row r="20" s="2" customFormat="1" ht="33.7" customHeight="1" spans="1:6">
      <c r="A20" s="17" t="s">
        <v>43</v>
      </c>
      <c r="B20" s="18" t="s">
        <v>44</v>
      </c>
      <c r="C20" s="18"/>
      <c r="D20" s="18"/>
      <c r="E20" s="18"/>
      <c r="F20" s="18"/>
    </row>
    <row r="21" s="2" customFormat="1" ht="71" customHeight="1" spans="1:6">
      <c r="A21" s="19">
        <v>1</v>
      </c>
      <c r="B21" s="20" t="s">
        <v>45</v>
      </c>
      <c r="C21" s="16" t="s">
        <v>46</v>
      </c>
      <c r="D21" s="21" t="s">
        <v>47</v>
      </c>
      <c r="E21" s="22">
        <v>8</v>
      </c>
      <c r="F21" s="25" t="str">
        <f>_xlfn.DISPIMG("ID_F8E276DA0DDB42FDA759002E6ED9C080",1)</f>
        <v>=DISPIMG("ID_F8E276DA0DDB42FDA759002E6ED9C080",1)</v>
      </c>
    </row>
    <row r="22" s="2" customFormat="1" ht="50" customHeight="1" spans="1:6">
      <c r="A22" s="19">
        <v>2</v>
      </c>
      <c r="B22" s="20" t="s">
        <v>48</v>
      </c>
      <c r="C22" s="16" t="s">
        <v>49</v>
      </c>
      <c r="D22" s="21" t="s">
        <v>11</v>
      </c>
      <c r="E22" s="22">
        <v>2</v>
      </c>
      <c r="F22" s="26" t="str">
        <f>_xlfn.DISPIMG("ID_0C1E6C4F60AB45A7B55A11955AB52205",1)</f>
        <v>=DISPIMG("ID_0C1E6C4F60AB45A7B55A11955AB52205",1)</v>
      </c>
    </row>
    <row r="23" s="2" customFormat="1" ht="50" customHeight="1" spans="1:6">
      <c r="A23" s="19">
        <v>3</v>
      </c>
      <c r="B23" s="20" t="s">
        <v>50</v>
      </c>
      <c r="C23" s="16" t="s">
        <v>51</v>
      </c>
      <c r="D23" s="21" t="s">
        <v>11</v>
      </c>
      <c r="E23" s="22">
        <v>2</v>
      </c>
      <c r="F23" s="25" t="str">
        <f>_xlfn.DISPIMG("ID_75702850B73F4BF8868DC24E20A45969",1)</f>
        <v>=DISPIMG("ID_75702850B73F4BF8868DC24E20A45969",1)</v>
      </c>
    </row>
    <row r="24" s="2" customFormat="1" ht="50" customHeight="1" spans="1:6">
      <c r="A24" s="19">
        <v>4</v>
      </c>
      <c r="B24" s="20" t="s">
        <v>52</v>
      </c>
      <c r="C24" s="16" t="s">
        <v>53</v>
      </c>
      <c r="D24" s="21" t="s">
        <v>47</v>
      </c>
      <c r="E24" s="22">
        <v>2</v>
      </c>
      <c r="F24" s="25" t="str">
        <f>_xlfn.DISPIMG("ID_D93143D8FCFB407190CD2B6A5A8303BC",1)</f>
        <v>=DISPIMG("ID_D93143D8FCFB407190CD2B6A5A8303BC",1)</v>
      </c>
    </row>
    <row r="25" s="2" customFormat="1" ht="50" customHeight="1" spans="1:6">
      <c r="A25" s="19">
        <v>5</v>
      </c>
      <c r="B25" s="20" t="s">
        <v>54</v>
      </c>
      <c r="C25" s="16" t="s">
        <v>55</v>
      </c>
      <c r="D25" s="21" t="s">
        <v>11</v>
      </c>
      <c r="E25" s="22">
        <v>1</v>
      </c>
      <c r="F25" s="26" t="str">
        <f>_xlfn.DISPIMG("ID_9B82C9D866A84CF0B4D95A5604A3CDFC",1)</f>
        <v>=DISPIMG("ID_9B82C9D866A84CF0B4D95A5604A3CDFC",1)</v>
      </c>
    </row>
    <row r="26" s="2" customFormat="1" ht="97" customHeight="1" spans="1:6">
      <c r="A26" s="19">
        <v>6</v>
      </c>
      <c r="B26" s="20" t="s">
        <v>56</v>
      </c>
      <c r="C26" s="16" t="s">
        <v>57</v>
      </c>
      <c r="D26" s="21" t="s">
        <v>47</v>
      </c>
      <c r="E26" s="22">
        <v>2</v>
      </c>
      <c r="F26" s="25" t="str">
        <f>_xlfn.DISPIMG("ID_CD71E24E64524603BA3DA151580E52D8",1)</f>
        <v>=DISPIMG("ID_CD71E24E64524603BA3DA151580E52D8",1)</v>
      </c>
    </row>
    <row r="27" s="2" customFormat="1" ht="138" customHeight="1" spans="1:6">
      <c r="A27" s="19">
        <v>7</v>
      </c>
      <c r="B27" s="20" t="s">
        <v>58</v>
      </c>
      <c r="C27" s="16" t="s">
        <v>59</v>
      </c>
      <c r="D27" s="21" t="s">
        <v>11</v>
      </c>
      <c r="E27" s="22">
        <v>1</v>
      </c>
      <c r="F27" s="25" t="str">
        <f>_xlfn.DISPIMG("ID_8F33BEA7EA87400CB593D368005EFE38",1)</f>
        <v>=DISPIMG("ID_8F33BEA7EA87400CB593D368005EFE38",1)</v>
      </c>
    </row>
    <row r="28" s="2" customFormat="1" ht="50" customHeight="1" spans="1:6">
      <c r="A28" s="19">
        <v>8</v>
      </c>
      <c r="B28" s="20" t="s">
        <v>60</v>
      </c>
      <c r="C28" s="16" t="s">
        <v>61</v>
      </c>
      <c r="D28" s="21" t="s">
        <v>47</v>
      </c>
      <c r="E28" s="22">
        <v>2</v>
      </c>
      <c r="F28" s="25" t="str">
        <f>_xlfn.DISPIMG("ID_A6147999255B452295CF31E7B6E7BD43",1)</f>
        <v>=DISPIMG("ID_A6147999255B452295CF31E7B6E7BD43",1)</v>
      </c>
    </row>
    <row r="29" s="2" customFormat="1" ht="50" customHeight="1" spans="1:6">
      <c r="A29" s="19">
        <v>9</v>
      </c>
      <c r="B29" s="20" t="s">
        <v>62</v>
      </c>
      <c r="C29" s="16" t="s">
        <v>63</v>
      </c>
      <c r="D29" s="21" t="s">
        <v>11</v>
      </c>
      <c r="E29" s="22">
        <v>1</v>
      </c>
      <c r="F29" s="25" t="str">
        <f>_xlfn.DISPIMG("ID_9FDFBFC269624E79AE3698867F78C628",1)</f>
        <v>=DISPIMG("ID_9FDFBFC269624E79AE3698867F78C628",1)</v>
      </c>
    </row>
    <row r="30" s="2" customFormat="1" ht="79" customHeight="1" spans="1:6">
      <c r="A30" s="19">
        <v>10</v>
      </c>
      <c r="B30" s="27" t="s">
        <v>64</v>
      </c>
      <c r="C30" s="28" t="s">
        <v>65</v>
      </c>
      <c r="D30" s="29" t="s">
        <v>47</v>
      </c>
      <c r="E30" s="29">
        <v>4</v>
      </c>
      <c r="F30" s="25" t="str">
        <f>_xlfn.DISPIMG("ID_9944BB2B59344F118533AA4F8E827099",1)</f>
        <v>=DISPIMG("ID_9944BB2B59344F118533AA4F8E827099",1)</v>
      </c>
    </row>
    <row r="31" s="2" customFormat="1" ht="50" customHeight="1" spans="1:6">
      <c r="A31" s="19">
        <v>11</v>
      </c>
      <c r="B31" s="20" t="s">
        <v>66</v>
      </c>
      <c r="C31" s="16" t="s">
        <v>67</v>
      </c>
      <c r="D31" s="21" t="s">
        <v>11</v>
      </c>
      <c r="E31" s="22">
        <v>2</v>
      </c>
      <c r="F31" s="30" t="str">
        <f>_xlfn.DISPIMG("ID_5E1AF9A10C7D4600ABE247849A29F3F2",1)</f>
        <v>=DISPIMG("ID_5E1AF9A10C7D4600ABE247849A29F3F2",1)</v>
      </c>
    </row>
    <row r="32" s="2" customFormat="1" ht="122" customHeight="1" spans="1:6">
      <c r="A32" s="19">
        <v>12</v>
      </c>
      <c r="B32" s="16" t="s">
        <v>68</v>
      </c>
      <c r="C32" s="31" t="s">
        <v>69</v>
      </c>
      <c r="D32" s="21" t="s">
        <v>11</v>
      </c>
      <c r="E32" s="22">
        <v>1</v>
      </c>
      <c r="F32" s="30" t="str">
        <f>_xlfn.DISPIMG("ID_8CE9F29669BA43158FF1B1C84394623A",1)</f>
        <v>=DISPIMG("ID_8CE9F29669BA43158FF1B1C84394623A",1)</v>
      </c>
    </row>
    <row r="33" s="2" customFormat="1" ht="138" customHeight="1" spans="1:6">
      <c r="A33" s="19">
        <v>13</v>
      </c>
      <c r="B33" s="32" t="s">
        <v>70</v>
      </c>
      <c r="C33" s="16" t="s">
        <v>71</v>
      </c>
      <c r="D33" s="33" t="s">
        <v>72</v>
      </c>
      <c r="E33" s="33">
        <v>1</v>
      </c>
      <c r="F33" s="30" t="str">
        <f>_xlfn.DISPIMG("ID_983045BB36364259BDA8BC25EB7C005E",1)</f>
        <v>=DISPIMG("ID_983045BB36364259BDA8BC25EB7C005E",1)</v>
      </c>
    </row>
    <row r="34" s="2" customFormat="1" ht="30" customHeight="1" spans="1:6">
      <c r="A34" s="19">
        <v>14</v>
      </c>
      <c r="B34" s="28" t="s">
        <v>73</v>
      </c>
      <c r="C34" s="28" t="s">
        <v>74</v>
      </c>
      <c r="D34" s="34" t="s">
        <v>72</v>
      </c>
      <c r="E34" s="34">
        <v>1</v>
      </c>
      <c r="F34" s="30" t="str">
        <f>_xlfn.DISPIMG("ID_43B134E39C384A0198178CA6EAF5B394",1)</f>
        <v>=DISPIMG("ID_43B134E39C384A0198178CA6EAF5B394",1)</v>
      </c>
    </row>
    <row r="35" s="2" customFormat="1" ht="168" customHeight="1" spans="1:6">
      <c r="A35" s="19">
        <v>15</v>
      </c>
      <c r="B35" s="20" t="s">
        <v>75</v>
      </c>
      <c r="C35" s="35" t="s">
        <v>76</v>
      </c>
      <c r="D35" s="21" t="s">
        <v>11</v>
      </c>
      <c r="E35" s="21">
        <v>2</v>
      </c>
      <c r="F35" s="30" t="str">
        <f>_xlfn.DISPIMG("ID_E7D5B0B60C92422E850FAFF50D0A259E",1)</f>
        <v>=DISPIMG("ID_E7D5B0B60C92422E850FAFF50D0A259E",1)</v>
      </c>
    </row>
    <row r="36" s="2" customFormat="1" ht="58" customHeight="1" spans="1:6">
      <c r="A36" s="19">
        <v>16</v>
      </c>
      <c r="B36" s="32" t="s">
        <v>77</v>
      </c>
      <c r="C36" s="36" t="s">
        <v>78</v>
      </c>
      <c r="D36" s="37" t="s">
        <v>11</v>
      </c>
      <c r="E36" s="21">
        <v>2</v>
      </c>
      <c r="F36" s="30" t="str">
        <f>_xlfn.DISPIMG("ID_A87737FC460841BE8D141BDD1129D549",1)</f>
        <v>=DISPIMG("ID_A87737FC460841BE8D141BDD1129D549",1)</v>
      </c>
    </row>
    <row r="37" s="2" customFormat="1" ht="221" customHeight="1" spans="1:6">
      <c r="A37" s="19">
        <v>17</v>
      </c>
      <c r="B37" s="32" t="s">
        <v>79</v>
      </c>
      <c r="C37" s="38" t="s">
        <v>80</v>
      </c>
      <c r="D37" s="37" t="s">
        <v>72</v>
      </c>
      <c r="E37" s="21">
        <v>4</v>
      </c>
      <c r="F37" s="30" t="str">
        <f>_xlfn.DISPIMG("ID_E0B2A1B9FECF427CA9F0BD7C001AFBD6",1)</f>
        <v>=DISPIMG("ID_E0B2A1B9FECF427CA9F0BD7C001AFBD6",1)</v>
      </c>
    </row>
    <row r="38" s="2" customFormat="1" ht="88" customHeight="1" spans="1:6">
      <c r="A38" s="19">
        <v>18</v>
      </c>
      <c r="B38" s="32" t="s">
        <v>81</v>
      </c>
      <c r="C38" s="38" t="s">
        <v>82</v>
      </c>
      <c r="D38" s="37" t="s">
        <v>47</v>
      </c>
      <c r="E38" s="21">
        <v>2</v>
      </c>
      <c r="F38" s="30" t="str">
        <f>_xlfn.DISPIMG("ID_7E19B8805AA040B5B7C362B1890DAD4E",1)</f>
        <v>=DISPIMG("ID_7E19B8805AA040B5B7C362B1890DAD4E",1)</v>
      </c>
    </row>
    <row r="39" s="2" customFormat="1" ht="40" customHeight="1" spans="1:6">
      <c r="A39" s="19">
        <v>19</v>
      </c>
      <c r="B39" s="32" t="s">
        <v>83</v>
      </c>
      <c r="C39" s="36" t="s">
        <v>84</v>
      </c>
      <c r="D39" s="33" t="s">
        <v>72</v>
      </c>
      <c r="E39" s="21">
        <v>1</v>
      </c>
      <c r="F39" s="30"/>
    </row>
    <row r="40" s="2" customFormat="1" ht="40" customHeight="1" spans="1:6">
      <c r="A40" s="19">
        <v>20</v>
      </c>
      <c r="B40" s="39" t="s">
        <v>85</v>
      </c>
      <c r="C40" s="40"/>
      <c r="D40" s="41" t="s">
        <v>42</v>
      </c>
      <c r="E40" s="40">
        <v>1</v>
      </c>
      <c r="F40" s="30"/>
    </row>
  </sheetData>
  <mergeCells count="4">
    <mergeCell ref="A1:F1"/>
    <mergeCell ref="B3:F3"/>
    <mergeCell ref="B12:F12"/>
    <mergeCell ref="B20:F20"/>
  </mergeCells>
  <pageMargins left="0.700694444444445" right="0.700694444444445" top="0.751388888888889" bottom="0.751388888888889" header="0.298611111111111" footer="0.298611111111111"/>
  <pageSetup paperSize="9" scale="6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pdfFactory Pro www.fineprint.cn</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111 布局1 (1)</dc:title>
  <dc:creator>Administrator</dc:creator>
  <cp:lastModifiedBy>Administrator</cp:lastModifiedBy>
  <dcterms:created xsi:type="dcterms:W3CDTF">2025-05-06T14:37:00Z</dcterms:created>
  <dcterms:modified xsi:type="dcterms:W3CDTF">2026-04-25T08:16:15Z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2025-05-16T03:47:34Z</vt:filetime>
  </property>
  <property fmtid="{D5CDD505-2E9C-101B-9397-08002B2CF9AE}" pid="4" name="ICV">
    <vt:lpwstr>618BE4BCDA0E4BB3A1427788B7E68C7F_13</vt:lpwstr>
  </property>
  <property fmtid="{D5CDD505-2E9C-101B-9397-08002B2CF9AE}" pid="5" name="KSOProductBuildVer">
    <vt:lpwstr>2052-12.1.0.25225</vt:lpwstr>
  </property>
  <property fmtid="{D5CDD505-2E9C-101B-9397-08002B2CF9AE}" pid="6" name="KSOReadingLayout">
    <vt:bool>true</vt:bool>
  </property>
  <property fmtid="{D5CDD505-2E9C-101B-9397-08002B2CF9AE}" pid="7" name="CalculationRule">
    <vt:i4>0</vt:i4>
  </property>
</Properties>
</file>