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JUN\Desktop\"/>
    </mc:Choice>
  </mc:AlternateContent>
  <xr:revisionPtr revIDLastSave="0" documentId="13_ncr:1_{F920BD7D-69AB-4BB3-9406-23AF777AA54F}" xr6:coauthVersionLast="47" xr6:coauthVersionMax="47" xr10:uidLastSave="{00000000-0000-0000-0000-000000000000}"/>
  <bookViews>
    <workbookView xWindow="-120" yWindow="-120" windowWidth="20730" windowHeight="11160" firstSheet="6" activeTab="6" xr2:uid="{6BB9E6B4-9D22-411A-92B8-DDDFEC04F655}"/>
  </bookViews>
  <sheets>
    <sheet name="PML-Investment（old）" sheetId="1" state="hidden" r:id="rId1"/>
    <sheet name="PML-RT（old）" sheetId="2" state="hidden" r:id="rId2"/>
    <sheet name="PML-Area（old）" sheetId="3" state="hidden" r:id="rId3"/>
    <sheet name="Sheet2" sheetId="8" r:id="rId4"/>
    <sheet name="投资计划" sheetId="10" state="hidden" r:id="rId5"/>
    <sheet name="ST工装请购明细" sheetId="12" r:id="rId6"/>
    <sheet name="密度板工装车" sheetId="15" r:id="rId7"/>
    <sheet name="Sheet3" sheetId="9" state="hidden" r:id="rId8"/>
    <sheet name="Sheet1" sheetId="4" state="hidden" r:id="rId9"/>
  </sheets>
  <definedNames>
    <definedName name="_xlnm._FilterDatabase" localSheetId="0" hidden="1">'PML-Investment（old）'!$A$4:$R$52</definedName>
    <definedName name="_xlnm._FilterDatabase" localSheetId="1" hidden="1">'PML-RT（old）'!$B$4:$U$4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2" l="1"/>
  <c r="D5" i="12"/>
  <c r="D6" i="12"/>
  <c r="D7" i="12"/>
  <c r="D8" i="12"/>
  <c r="D3" i="12"/>
  <c r="K4" i="9"/>
  <c r="K3" i="9"/>
  <c r="K16" i="1" l="1"/>
  <c r="K20" i="1" l="1"/>
  <c r="G12" i="4" l="1"/>
  <c r="I11" i="4"/>
  <c r="H11" i="4"/>
  <c r="G11" i="4"/>
  <c r="G10" i="4"/>
  <c r="G13" i="4" s="1"/>
  <c r="G9" i="4"/>
  <c r="H4" i="4"/>
  <c r="I4" i="4"/>
  <c r="G4" i="4"/>
  <c r="G5" i="4"/>
  <c r="G3" i="4"/>
  <c r="G2" i="4"/>
  <c r="F5" i="2"/>
  <c r="G5" i="2"/>
  <c r="H5" i="2"/>
  <c r="I5" i="2"/>
  <c r="J5" i="2"/>
  <c r="K5" i="2"/>
  <c r="L5" i="2"/>
  <c r="M5" i="2"/>
  <c r="N5" i="2"/>
  <c r="O5" i="2"/>
  <c r="P5" i="2"/>
  <c r="Q5" i="2"/>
  <c r="R5" i="2"/>
  <c r="H6" i="4" l="1"/>
  <c r="I6" i="4"/>
  <c r="G6" i="4"/>
  <c r="F44" i="2"/>
  <c r="F139" i="2" s="1"/>
  <c r="F140" i="2" s="1"/>
  <c r="G44" i="2"/>
  <c r="G139" i="2" s="1"/>
  <c r="G140" i="2" s="1"/>
  <c r="H44" i="2"/>
  <c r="H139" i="2" s="1"/>
  <c r="H140" i="2" s="1"/>
  <c r="I44" i="2"/>
  <c r="J44" i="2"/>
  <c r="J139" i="2" s="1"/>
  <c r="J140" i="2" s="1"/>
  <c r="K44" i="2"/>
  <c r="L44" i="2"/>
  <c r="M44" i="2"/>
  <c r="N44" i="2"/>
  <c r="N141" i="2" s="1"/>
  <c r="O44" i="2"/>
  <c r="O139" i="2" s="1"/>
  <c r="O140" i="2" s="1"/>
  <c r="P44" i="2"/>
  <c r="P139" i="2" s="1"/>
  <c r="P140" i="2" s="1"/>
  <c r="Q44" i="2"/>
  <c r="R44" i="2"/>
  <c r="E44" i="2"/>
  <c r="F37" i="2"/>
  <c r="G37" i="2"/>
  <c r="H37" i="2"/>
  <c r="I37" i="2"/>
  <c r="J37" i="2"/>
  <c r="K37" i="2"/>
  <c r="L37" i="2"/>
  <c r="M37" i="2"/>
  <c r="N37" i="2"/>
  <c r="O37" i="2"/>
  <c r="P37" i="2"/>
  <c r="Q37" i="2"/>
  <c r="Q139" i="2" s="1"/>
  <c r="Q140" i="2" s="1"/>
  <c r="R37" i="2"/>
  <c r="E37" i="2"/>
  <c r="Q141" i="2" l="1"/>
  <c r="I139" i="2"/>
  <c r="I140" i="2" s="1"/>
  <c r="M139" i="2"/>
  <c r="M140" i="2" s="1"/>
  <c r="L139" i="2"/>
  <c r="L140" i="2" s="1"/>
  <c r="K139" i="2"/>
  <c r="K140" i="2" s="1"/>
  <c r="N139" i="2"/>
  <c r="N140" i="2" s="1"/>
  <c r="O141" i="2"/>
  <c r="J141" i="2"/>
  <c r="L141" i="2"/>
  <c r="G141" i="2"/>
  <c r="M141" i="2"/>
  <c r="H141" i="2"/>
  <c r="I141" i="2"/>
  <c r="K141" i="2"/>
  <c r="F141" i="2"/>
  <c r="P141" i="2"/>
  <c r="K44" i="1"/>
  <c r="K35" i="1"/>
  <c r="K34" i="1"/>
  <c r="K33" i="1"/>
  <c r="K32" i="1"/>
  <c r="K15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K36" i="1"/>
  <c r="L50" i="1"/>
  <c r="L51" i="1"/>
  <c r="L52" i="1"/>
  <c r="K8" i="1"/>
  <c r="K9" i="1"/>
  <c r="K7" i="1" l="1"/>
  <c r="K10" i="1"/>
  <c r="K11" i="1"/>
  <c r="K12" i="1"/>
  <c r="K13" i="1"/>
  <c r="K5" i="1" l="1"/>
  <c r="K6" i="1"/>
  <c r="K14" i="1"/>
  <c r="D7" i="3" l="1"/>
  <c r="E7" i="3" s="1"/>
  <c r="R130" i="2"/>
  <c r="R141" i="2" l="1"/>
  <c r="R139" i="2"/>
  <c r="R140" i="2" s="1"/>
  <c r="E5" i="2"/>
  <c r="D8" i="3"/>
  <c r="E8" i="3" s="1"/>
  <c r="D6" i="3"/>
  <c r="E6" i="3" s="1"/>
  <c r="C9" i="3"/>
  <c r="K43" i="1"/>
  <c r="K42" i="1"/>
  <c r="K41" i="1"/>
  <c r="K40" i="1"/>
  <c r="K39" i="1"/>
  <c r="K38" i="1"/>
  <c r="K37" i="1"/>
  <c r="E139" i="2" l="1"/>
  <c r="E140" i="2" s="1"/>
  <c r="E141" i="2"/>
  <c r="K55" i="1"/>
  <c r="K56" i="1"/>
  <c r="K54" i="1"/>
  <c r="D5" i="3"/>
  <c r="G145" i="2" l="1"/>
  <c r="G146" i="2" s="1"/>
  <c r="G143" i="2"/>
  <c r="G144" i="2" s="1"/>
  <c r="D9" i="3"/>
  <c r="E9" i="3" s="1"/>
  <c r="E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ZHAO Joe (ZOO)</author>
  </authors>
  <commentList>
    <comment ref="E139" authorId="0" shapeId="0" xr:uid="{72154A5B-92E9-4F7F-8C07-473A348F4FD8}">
      <text>
        <r>
          <rPr>
            <b/>
            <sz val="9"/>
            <color indexed="81"/>
            <rFont val="Tahoma"/>
            <family val="2"/>
          </rPr>
          <t>ZHAO Joe (ZOO):</t>
        </r>
        <r>
          <rPr>
            <sz val="9"/>
            <color indexed="81"/>
            <rFont val="Tahoma"/>
            <family val="2"/>
          </rPr>
          <t xml:space="preserve">
RT</t>
        </r>
      </text>
    </comment>
    <comment ref="D141" authorId="0" shapeId="0" xr:uid="{33D7B019-6F3F-422F-896F-DA589E8F406E}">
      <text>
        <r>
          <rPr>
            <b/>
            <sz val="9"/>
            <color indexed="81"/>
            <rFont val="Tahoma"/>
            <family val="2"/>
          </rPr>
          <t>ZHAO Joe (ZOO):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含工厂实际DLE数据计算数值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tc={AB81B638-0268-47FE-8B4B-906C3594E5DA}</author>
  </authors>
  <commentList>
    <comment ref="C4" authorId="0" shapeId="0" xr:uid="{AB81B638-0268-47FE-8B4B-906C3594E5DA}">
      <text>
        <t>[线程批注]
你的Excel版本可读取此线程批注; 但如果在更新版本的Excel中打开文件，则对批注所作的任何改动都将被删除。了解详细信息: https://go.microsoft.com/fwlink/?linkid=870924
注释:
    前10，中10</t>
      </text>
    </comment>
  </commentList>
</comments>
</file>

<file path=xl/sharedStrings.xml><?xml version="1.0" encoding="utf-8"?>
<sst xmlns="http://schemas.openxmlformats.org/spreadsheetml/2006/main" count="760" uniqueCount="333">
  <si>
    <t>MR</t>
    <phoneticPr fontId="4" type="noConversion"/>
  </si>
  <si>
    <t>座椅总成</t>
    <phoneticPr fontId="4" type="noConversion"/>
  </si>
  <si>
    <t>部门</t>
    <phoneticPr fontId="4" type="noConversion"/>
  </si>
  <si>
    <t>PROCESS *</t>
  </si>
  <si>
    <t>Eq /  Tool</t>
  </si>
  <si>
    <t>PUR Status</t>
  </si>
  <si>
    <t>DESCRIPTION *</t>
  </si>
  <si>
    <t>SUPPLIER</t>
  </si>
  <si>
    <r>
      <t xml:space="preserve">LEAD * </t>
    </r>
    <r>
      <rPr>
        <sz val="8"/>
        <color rgb="FFFFFF00"/>
        <rFont val="Century Gothic"/>
        <family val="2"/>
      </rPr>
      <t>(WKS)</t>
    </r>
  </si>
  <si>
    <t>EST. UNIT
COST (NEW) *</t>
  </si>
  <si>
    <t xml:space="preserve"> IBP *</t>
  </si>
  <si>
    <t>QTY</t>
  </si>
  <si>
    <t>Total Cost</t>
  </si>
  <si>
    <t>ME</t>
    <phoneticPr fontId="4" type="noConversion"/>
  </si>
  <si>
    <t>Arc Welding Cell T</t>
  </si>
  <si>
    <t>Tool</t>
  </si>
  <si>
    <t>New</t>
  </si>
  <si>
    <t>TBD</t>
    <phoneticPr fontId="14" type="noConversion"/>
  </si>
  <si>
    <t>Assembly Line</t>
  </si>
  <si>
    <t>ReUse</t>
  </si>
  <si>
    <t>Other</t>
  </si>
  <si>
    <t>恒通</t>
  </si>
  <si>
    <t>前排</t>
    <phoneticPr fontId="4" type="noConversion"/>
  </si>
  <si>
    <t>Riveting station</t>
  </si>
  <si>
    <t>Logistic-Others</t>
  </si>
  <si>
    <t>Eq-st</t>
  </si>
  <si>
    <t>Eq</t>
  </si>
  <si>
    <t>Frame</t>
    <phoneticPr fontId="18" type="noConversion"/>
  </si>
  <si>
    <t>Foam</t>
    <phoneticPr fontId="18" type="noConversion"/>
  </si>
  <si>
    <t>Assembly</t>
    <phoneticPr fontId="18" type="noConversion"/>
  </si>
  <si>
    <t>Subtotal( seconds)</t>
    <phoneticPr fontId="18" type="noConversion"/>
  </si>
  <si>
    <t>Subtotal( minutes)</t>
    <phoneticPr fontId="18" type="noConversion"/>
  </si>
  <si>
    <t xml:space="preserve">Proposal:
Refer to 2022 year to 2024 year </t>
    <phoneticPr fontId="18" type="noConversion"/>
  </si>
  <si>
    <t>Current</t>
    <phoneticPr fontId="18" type="noConversion"/>
  </si>
  <si>
    <r>
      <t>Assembly area(M</t>
    </r>
    <r>
      <rPr>
        <vertAlign val="superscript"/>
        <sz val="11"/>
        <color theme="1"/>
        <rFont val="Century Gothic"/>
        <family val="2"/>
      </rPr>
      <t>2</t>
    </r>
    <r>
      <rPr>
        <sz val="11"/>
        <color theme="1"/>
        <rFont val="Century Gothic"/>
        <family val="2"/>
      </rPr>
      <t>)</t>
    </r>
    <phoneticPr fontId="18" type="noConversion"/>
  </si>
  <si>
    <r>
      <t>Foam area(M</t>
    </r>
    <r>
      <rPr>
        <vertAlign val="superscript"/>
        <sz val="11"/>
        <color theme="1"/>
        <rFont val="Century Gothic"/>
        <family val="2"/>
      </rPr>
      <t>2</t>
    </r>
    <r>
      <rPr>
        <sz val="11"/>
        <color theme="1"/>
        <rFont val="Century Gothic"/>
        <family val="2"/>
      </rPr>
      <t>)</t>
    </r>
    <phoneticPr fontId="18" type="noConversion"/>
  </si>
  <si>
    <r>
      <t>Frame area(M</t>
    </r>
    <r>
      <rPr>
        <vertAlign val="superscript"/>
        <sz val="11"/>
        <color theme="1"/>
        <rFont val="Century Gothic"/>
        <family val="2"/>
      </rPr>
      <t>2</t>
    </r>
    <r>
      <rPr>
        <sz val="11"/>
        <color theme="1"/>
        <rFont val="等线"/>
        <family val="2"/>
      </rPr>
      <t>）</t>
    </r>
    <phoneticPr fontId="18" type="noConversion"/>
  </si>
  <si>
    <r>
      <t>Total</t>
    </r>
    <r>
      <rPr>
        <sz val="11"/>
        <color theme="1"/>
        <rFont val="等线"/>
        <family val="2"/>
      </rPr>
      <t>（</t>
    </r>
    <r>
      <rPr>
        <sz val="11"/>
        <color theme="1"/>
        <rFont val="Century Gothic"/>
        <family val="2"/>
      </rPr>
      <t>M</t>
    </r>
    <r>
      <rPr>
        <vertAlign val="superscript"/>
        <sz val="11"/>
        <color theme="1"/>
        <rFont val="Century Gothic"/>
        <family val="2"/>
      </rPr>
      <t>2</t>
    </r>
    <r>
      <rPr>
        <sz val="11"/>
        <color theme="1"/>
        <rFont val="等线"/>
        <family val="2"/>
      </rPr>
      <t>）</t>
    </r>
    <phoneticPr fontId="18" type="noConversion"/>
  </si>
  <si>
    <t>主/副调角器焊接工装</t>
  </si>
  <si>
    <t>前排靠背骨架通用工装车</t>
  </si>
  <si>
    <t>前排坐垫骨架通用工装车</t>
  </si>
  <si>
    <t>后排座垫总成工装车</t>
  </si>
  <si>
    <t>前排座椅总成工装车</t>
  </si>
  <si>
    <t>后排</t>
    <phoneticPr fontId="4" type="noConversion"/>
  </si>
  <si>
    <t>line logistic</t>
  </si>
  <si>
    <t>line facility</t>
  </si>
  <si>
    <t>installation</t>
  </si>
  <si>
    <t>通用</t>
    <phoneticPr fontId="4" type="noConversion"/>
  </si>
  <si>
    <t>后坐垫发泡模具</t>
  </si>
  <si>
    <t>RT</t>
    <phoneticPr fontId="18" type="noConversion"/>
  </si>
  <si>
    <t>主驾驶装配</t>
    <phoneticPr fontId="4" type="noConversion"/>
  </si>
  <si>
    <t>副驾驶装配</t>
    <phoneticPr fontId="4" type="noConversion"/>
  </si>
  <si>
    <t>座垫发泡与面套连接(A面套)</t>
  </si>
  <si>
    <t>座垫发泡与面套连接（B面套）</t>
  </si>
  <si>
    <t>整形与熨烫</t>
  </si>
  <si>
    <t>后坐垫装配</t>
    <phoneticPr fontId="4" type="noConversion"/>
  </si>
  <si>
    <t>Painting</t>
    <phoneticPr fontId="18" type="noConversion"/>
  </si>
  <si>
    <t>主驾驶靠背骨架</t>
    <phoneticPr fontId="4" type="noConversion"/>
  </si>
  <si>
    <t>副驾驶靠背骨架</t>
    <phoneticPr fontId="4" type="noConversion"/>
  </si>
  <si>
    <t>主驾驶靠背骨架喷涂</t>
    <phoneticPr fontId="4" type="noConversion"/>
  </si>
  <si>
    <t>副驾驶靠背骨架喷涂</t>
    <phoneticPr fontId="4" type="noConversion"/>
  </si>
  <si>
    <t>骨架</t>
    <phoneticPr fontId="18" type="noConversion"/>
  </si>
  <si>
    <t>装配</t>
    <phoneticPr fontId="18" type="noConversion"/>
  </si>
  <si>
    <t>发泡</t>
    <phoneticPr fontId="18" type="noConversion"/>
  </si>
  <si>
    <t>喷涂</t>
    <phoneticPr fontId="18" type="noConversion"/>
  </si>
  <si>
    <t>合计</t>
    <phoneticPr fontId="18" type="noConversion"/>
  </si>
  <si>
    <r>
      <t>2020</t>
    </r>
    <r>
      <rPr>
        <sz val="11"/>
        <color theme="1"/>
        <rFont val="等线"/>
        <family val="2"/>
      </rPr>
      <t>（</t>
    </r>
    <r>
      <rPr>
        <sz val="11"/>
        <color theme="1"/>
        <rFont val="Century Gothic"/>
        <family val="2"/>
      </rPr>
      <t xml:space="preserve"> SOP)</t>
    </r>
    <phoneticPr fontId="18" type="noConversion"/>
  </si>
  <si>
    <r>
      <t>Painting area(M</t>
    </r>
    <r>
      <rPr>
        <vertAlign val="superscript"/>
        <sz val="11"/>
        <color theme="1"/>
        <rFont val="Century Gothic"/>
        <family val="2"/>
      </rPr>
      <t>2</t>
    </r>
    <r>
      <rPr>
        <sz val="11"/>
        <color theme="1"/>
        <rFont val="Century Gothic"/>
        <family val="2"/>
      </rPr>
      <t>)</t>
    </r>
    <phoneticPr fontId="18" type="noConversion"/>
  </si>
  <si>
    <t>PC&amp;L</t>
    <phoneticPr fontId="4" type="noConversion"/>
  </si>
  <si>
    <t>后排</t>
    <phoneticPr fontId="4" type="noConversion"/>
  </si>
  <si>
    <t>座垫骨架焊接</t>
    <phoneticPr fontId="4" type="noConversion"/>
  </si>
  <si>
    <t>左座椅靠背焊接一序</t>
  </si>
  <si>
    <t>左座椅靠背焊接二序</t>
  </si>
  <si>
    <t>右座椅靠背焊接一序</t>
  </si>
  <si>
    <t>右座椅靠背焊接二序</t>
  </si>
  <si>
    <t>TEF</t>
    <phoneticPr fontId="4" type="noConversion"/>
  </si>
  <si>
    <t>Base tool TEF</t>
  </si>
  <si>
    <t>Base tool EXP</t>
  </si>
  <si>
    <t>EXP</t>
    <phoneticPr fontId="4" type="noConversion"/>
  </si>
  <si>
    <t>Jig Shop</t>
    <phoneticPr fontId="4" type="noConversion"/>
  </si>
  <si>
    <t>T-cell改造</t>
  </si>
  <si>
    <t>四点式压铆工装</t>
  </si>
  <si>
    <t>泵注油工装</t>
  </si>
  <si>
    <t>泵装配工装</t>
  </si>
  <si>
    <t>前排装配工装板</t>
  </si>
  <si>
    <t>后排装配工装板</t>
  </si>
  <si>
    <t>副驾驶滑轨座盆连接工装</t>
  </si>
  <si>
    <t>电动座椅检测设备</t>
  </si>
  <si>
    <t>电动座椅静音检测房</t>
  </si>
  <si>
    <t xml:space="preserve">后排SBR检测 </t>
  </si>
  <si>
    <t>助力簧装配工具</t>
  </si>
  <si>
    <t>专用物料架</t>
  </si>
  <si>
    <t>拉铆枪</t>
  </si>
  <si>
    <t>C钉枪</t>
  </si>
  <si>
    <t>左后靠背发泡模具</t>
  </si>
  <si>
    <t>右后靠背发泡模具</t>
  </si>
  <si>
    <t>后排四六分靠背工装车</t>
  </si>
  <si>
    <t>发泡通用工装车</t>
  </si>
  <si>
    <t>前/后排</t>
    <phoneticPr fontId="4" type="noConversion"/>
  </si>
  <si>
    <r>
      <t>SC2E-6800010</t>
    </r>
    <r>
      <rPr>
        <sz val="11"/>
        <color theme="1"/>
        <rFont val="微软雅黑"/>
        <family val="2"/>
        <charset val="134"/>
      </rPr>
      <t>主驾驶座椅总成（手动</t>
    </r>
    <r>
      <rPr>
        <sz val="11"/>
        <color theme="1"/>
        <rFont val="Century Gothic"/>
        <family val="2"/>
      </rPr>
      <t>6</t>
    </r>
    <r>
      <rPr>
        <sz val="11"/>
        <color theme="1"/>
        <rFont val="微软雅黑"/>
        <family val="2"/>
        <charset val="134"/>
      </rPr>
      <t>向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织物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无气囊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储物袋）</t>
    </r>
    <phoneticPr fontId="18" type="noConversion"/>
  </si>
  <si>
    <r>
      <t>SC2E-6800010A</t>
    </r>
    <r>
      <rPr>
        <sz val="11"/>
        <color theme="1"/>
        <rFont val="微软雅黑"/>
        <family val="2"/>
        <charset val="134"/>
      </rPr>
      <t>主驾驶座椅总成（手动</t>
    </r>
    <r>
      <rPr>
        <sz val="11"/>
        <color theme="1"/>
        <rFont val="Century Gothic"/>
        <family val="2"/>
      </rPr>
      <t>6</t>
    </r>
    <r>
      <rPr>
        <sz val="11"/>
        <color theme="1"/>
        <rFont val="微软雅黑"/>
        <family val="2"/>
        <charset val="134"/>
      </rPr>
      <t>向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皮革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带气囊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储物袋）</t>
    </r>
    <phoneticPr fontId="4" type="noConversion"/>
  </si>
  <si>
    <r>
      <t>SC2E-6800010B</t>
    </r>
    <r>
      <rPr>
        <sz val="11"/>
        <color theme="1"/>
        <rFont val="微软雅黑"/>
        <family val="2"/>
        <charset val="134"/>
      </rPr>
      <t>主驾驶座椅总成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（电动</t>
    </r>
    <r>
      <rPr>
        <sz val="11"/>
        <color theme="1"/>
        <rFont val="Century Gothic"/>
        <family val="2"/>
      </rPr>
      <t>6</t>
    </r>
    <r>
      <rPr>
        <sz val="11"/>
        <color theme="1"/>
        <rFont val="微软雅黑"/>
        <family val="2"/>
        <charset val="134"/>
      </rPr>
      <t>向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皮革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带气囊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储物袋）</t>
    </r>
    <phoneticPr fontId="4" type="noConversion"/>
  </si>
  <si>
    <r>
      <t>SC2E-6900010</t>
    </r>
    <r>
      <rPr>
        <sz val="11"/>
        <color theme="1"/>
        <rFont val="微软雅黑"/>
        <family val="2"/>
        <charset val="134"/>
      </rPr>
      <t>副驾驶座椅总成（手动</t>
    </r>
    <r>
      <rPr>
        <sz val="11"/>
        <color theme="1"/>
        <rFont val="Century Gothic"/>
        <family val="2"/>
      </rPr>
      <t>4</t>
    </r>
    <r>
      <rPr>
        <sz val="11"/>
        <color theme="1"/>
        <rFont val="微软雅黑"/>
        <family val="2"/>
        <charset val="134"/>
      </rPr>
      <t>向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织物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无气囊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储物袋）</t>
    </r>
    <phoneticPr fontId="18" type="noConversion"/>
  </si>
  <si>
    <r>
      <t>SC2E-6900010A</t>
    </r>
    <r>
      <rPr>
        <sz val="11"/>
        <color theme="1"/>
        <rFont val="微软雅黑"/>
        <family val="2"/>
        <charset val="134"/>
      </rPr>
      <t>副驾驶座椅总成（手动</t>
    </r>
    <r>
      <rPr>
        <sz val="11"/>
        <color theme="1"/>
        <rFont val="Century Gothic"/>
        <family val="2"/>
      </rPr>
      <t>4</t>
    </r>
    <r>
      <rPr>
        <sz val="11"/>
        <color theme="1"/>
        <rFont val="微软雅黑"/>
        <family val="2"/>
        <charset val="134"/>
      </rPr>
      <t>向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皮革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带气囊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储物袋）</t>
    </r>
    <phoneticPr fontId="4" type="noConversion"/>
  </si>
  <si>
    <r>
      <t>SC2E-6900010B</t>
    </r>
    <r>
      <rPr>
        <sz val="11"/>
        <color theme="1"/>
        <rFont val="微软雅黑"/>
        <family val="2"/>
        <charset val="134"/>
      </rPr>
      <t>副驾驶座椅总成（电动</t>
    </r>
    <r>
      <rPr>
        <sz val="11"/>
        <color theme="1"/>
        <rFont val="Century Gothic"/>
        <family val="2"/>
      </rPr>
      <t>4</t>
    </r>
    <r>
      <rPr>
        <sz val="11"/>
        <color theme="1"/>
        <rFont val="微软雅黑"/>
        <family val="2"/>
        <charset val="134"/>
      </rPr>
      <t>向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皮革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带气囊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储物袋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微软雅黑"/>
        <family val="2"/>
        <charset val="134"/>
      </rPr>
      <t>带</t>
    </r>
    <r>
      <rPr>
        <sz val="11"/>
        <color theme="1"/>
        <rFont val="Century Gothic"/>
        <family val="2"/>
      </rPr>
      <t>SBR</t>
    </r>
    <r>
      <rPr>
        <sz val="11"/>
        <color theme="1"/>
        <rFont val="微软雅黑"/>
        <family val="2"/>
        <charset val="134"/>
      </rPr>
      <t>）</t>
    </r>
    <phoneticPr fontId="4" type="noConversion"/>
  </si>
  <si>
    <t>SC2E</t>
    <phoneticPr fontId="18" type="noConversion"/>
  </si>
  <si>
    <r>
      <t xml:space="preserve">SC2E-7001010       </t>
    </r>
    <r>
      <rPr>
        <sz val="11"/>
        <color theme="1"/>
        <rFont val="微软雅黑"/>
        <family val="2"/>
        <charset val="134"/>
      </rPr>
      <t>左后座椅座垫总成(织物）</t>
    </r>
    <phoneticPr fontId="4" type="noConversion"/>
  </si>
  <si>
    <r>
      <t xml:space="preserve">SC2E-7005010     </t>
    </r>
    <r>
      <rPr>
        <sz val="11"/>
        <color theme="1"/>
        <rFont val="微软雅黑"/>
        <family val="2"/>
        <charset val="134"/>
      </rPr>
      <t>左后座椅靠背总成</t>
    </r>
    <r>
      <rPr>
        <sz val="11"/>
        <color theme="1"/>
        <rFont val="Century Gothic"/>
        <family val="2"/>
      </rPr>
      <t>(</t>
    </r>
    <r>
      <rPr>
        <sz val="11"/>
        <color theme="1"/>
        <rFont val="微软雅黑"/>
        <family val="2"/>
        <charset val="134"/>
      </rPr>
      <t>织物）</t>
    </r>
    <phoneticPr fontId="4" type="noConversion"/>
  </si>
  <si>
    <r>
      <t xml:space="preserve">SC2E-7005020      </t>
    </r>
    <r>
      <rPr>
        <sz val="11"/>
        <color theme="1"/>
        <rFont val="微软雅黑"/>
        <family val="2"/>
        <charset val="134"/>
      </rPr>
      <t>右后座椅靠背总成</t>
    </r>
    <r>
      <rPr>
        <sz val="11"/>
        <color theme="1"/>
        <rFont val="Century Gothic"/>
        <family val="2"/>
      </rPr>
      <t>(</t>
    </r>
    <r>
      <rPr>
        <sz val="11"/>
        <color theme="1"/>
        <rFont val="微软雅黑"/>
        <family val="2"/>
        <charset val="134"/>
      </rPr>
      <t>织物）</t>
    </r>
    <phoneticPr fontId="4" type="noConversion"/>
  </si>
  <si>
    <t>SC2E-7005020A      右后座椅靠背总成（皮革）</t>
    <phoneticPr fontId="18" type="noConversion"/>
  </si>
  <si>
    <r>
      <t xml:space="preserve">SC2E-7005010A     </t>
    </r>
    <r>
      <rPr>
        <sz val="11"/>
        <color theme="1"/>
        <rFont val="微软雅黑"/>
        <family val="2"/>
        <charset val="134"/>
      </rPr>
      <t>左后座椅靠背总成（皮革带扶手单头枕）</t>
    </r>
    <phoneticPr fontId="4" type="noConversion"/>
  </si>
  <si>
    <r>
      <t xml:space="preserve">SC2E-7005010B     </t>
    </r>
    <r>
      <rPr>
        <sz val="11"/>
        <color theme="1"/>
        <rFont val="微软雅黑"/>
        <family val="2"/>
        <charset val="134"/>
      </rPr>
      <t>左后座椅靠背总成（皮革带扶手双头枕）</t>
    </r>
    <phoneticPr fontId="4" type="noConversion"/>
  </si>
  <si>
    <r>
      <t xml:space="preserve">SC2E-7001010A       </t>
    </r>
    <r>
      <rPr>
        <sz val="11"/>
        <color theme="1"/>
        <rFont val="微软雅黑"/>
        <family val="2"/>
        <charset val="134"/>
      </rPr>
      <t>左后座椅座垫总成(皮不带SBR)</t>
    </r>
    <phoneticPr fontId="4" type="noConversion"/>
  </si>
  <si>
    <r>
      <t xml:space="preserve">SC2E-7001010B       </t>
    </r>
    <r>
      <rPr>
        <sz val="11"/>
        <color theme="1"/>
        <rFont val="微软雅黑"/>
        <family val="2"/>
        <charset val="134"/>
      </rPr>
      <t>左后座椅座垫总成</t>
    </r>
    <r>
      <rPr>
        <sz val="11"/>
        <color theme="1"/>
        <rFont val="Century Gothic"/>
        <family val="2"/>
      </rPr>
      <t>(</t>
    </r>
    <r>
      <rPr>
        <sz val="11"/>
        <color theme="1"/>
        <rFont val="微软雅黑"/>
        <family val="2"/>
        <charset val="134"/>
      </rPr>
      <t>皮带SBR)</t>
    </r>
    <phoneticPr fontId="4" type="noConversion"/>
  </si>
  <si>
    <t>主驾驶座盆</t>
    <phoneticPr fontId="4" type="noConversion"/>
  </si>
  <si>
    <t>线束支架点焊</t>
    <phoneticPr fontId="4" type="noConversion"/>
  </si>
  <si>
    <t>前管TEF</t>
    <phoneticPr fontId="4" type="noConversion"/>
  </si>
  <si>
    <t>后管TEF</t>
    <phoneticPr fontId="4" type="noConversion"/>
  </si>
  <si>
    <t>总成CUP</t>
    <phoneticPr fontId="4" type="noConversion"/>
  </si>
  <si>
    <t>座盆焊接</t>
    <phoneticPr fontId="4" type="noConversion"/>
  </si>
  <si>
    <t>副驾驶座盆</t>
    <phoneticPr fontId="18" type="noConversion"/>
  </si>
  <si>
    <t>主驾驶靠背焊接</t>
    <phoneticPr fontId="18" type="noConversion"/>
  </si>
  <si>
    <t>副驾驶靠背焊接</t>
    <phoneticPr fontId="18" type="noConversion"/>
  </si>
  <si>
    <t>四分靠背焊接</t>
    <phoneticPr fontId="18" type="noConversion"/>
  </si>
  <si>
    <t>六分靠背焊接（不带扶手单头枕）</t>
    <phoneticPr fontId="4" type="noConversion"/>
  </si>
  <si>
    <t>六分靠背焊接（不带扶手双头枕）</t>
    <phoneticPr fontId="4" type="noConversion"/>
  </si>
  <si>
    <t>左后座椅坐垫发泡</t>
    <phoneticPr fontId="4" type="noConversion"/>
  </si>
  <si>
    <t>左后座椅座垫总成发泡</t>
    <phoneticPr fontId="4" type="noConversion"/>
  </si>
  <si>
    <t>左后座椅靠背总成</t>
    <phoneticPr fontId="4" type="noConversion"/>
  </si>
  <si>
    <t>右后座椅靠背总成</t>
    <phoneticPr fontId="4" type="noConversion"/>
  </si>
  <si>
    <t>左后座椅靠背总成(不带扶手）</t>
    <phoneticPr fontId="4" type="noConversion"/>
  </si>
  <si>
    <t>左后座椅靠背总成（带扶手单头枕）</t>
    <phoneticPr fontId="4" type="noConversion"/>
  </si>
  <si>
    <t>左后座椅靠背总成（带扶手双头枕）</t>
    <phoneticPr fontId="4" type="noConversion"/>
  </si>
  <si>
    <t>左靠背装配</t>
    <phoneticPr fontId="4" type="noConversion"/>
  </si>
  <si>
    <t>右靠背装配</t>
    <phoneticPr fontId="4" type="noConversion"/>
  </si>
  <si>
    <t>SBR粘贴</t>
    <phoneticPr fontId="4" type="noConversion"/>
  </si>
  <si>
    <t>主驾靠背左本体组件</t>
  </si>
  <si>
    <t>主驾靠背总成焊接</t>
  </si>
  <si>
    <t>加焊</t>
  </si>
  <si>
    <t>副驾左旋转固定钣金衬套翻边</t>
  </si>
  <si>
    <t>副驾左侧本体钣金组件铆接</t>
  </si>
  <si>
    <t>副驾靠背左本体组件</t>
  </si>
  <si>
    <t>副驾靠背总成焊接</t>
  </si>
  <si>
    <t>滑轨铆接</t>
  </si>
  <si>
    <t>配料</t>
  </si>
  <si>
    <t>装调高泵、消间隙簧</t>
  </si>
  <si>
    <t>铆护板支架、钢丝</t>
  </si>
  <si>
    <t>装靠背骨架</t>
  </si>
  <si>
    <t>装靠背蛇簧、网格</t>
  </si>
  <si>
    <t>靠背面套与发泡连接</t>
  </si>
  <si>
    <t>座垫面套与发泡连接</t>
  </si>
  <si>
    <t>骨架上线、装扭杆、放内衬</t>
  </si>
  <si>
    <t>装内衬、发泡</t>
  </si>
  <si>
    <t>翻面、整形</t>
  </si>
  <si>
    <t>打C钉、整形</t>
  </si>
  <si>
    <t>封口</t>
  </si>
  <si>
    <t>装座垫、贴3C标</t>
  </si>
  <si>
    <t>装小护板、带扣</t>
  </si>
  <si>
    <t>装车、扫描</t>
  </si>
  <si>
    <t>装内衬、发泡、装气囊（主驾高配）</t>
  </si>
  <si>
    <t>装座垫网格、上蛇簧、放骨架</t>
  </si>
  <si>
    <t>滑轨铆接（副驾）</t>
  </si>
  <si>
    <t>座盆焊接</t>
    <phoneticPr fontId="4" type="noConversion"/>
  </si>
  <si>
    <t>EXP</t>
    <phoneticPr fontId="4" type="noConversion"/>
  </si>
  <si>
    <t>四分靠背焊接一</t>
    <phoneticPr fontId="4" type="noConversion"/>
  </si>
  <si>
    <t>四分靠背焊接二</t>
    <phoneticPr fontId="4" type="noConversion"/>
  </si>
  <si>
    <t>六分靠背焊接一</t>
    <phoneticPr fontId="4" type="noConversion"/>
  </si>
  <si>
    <t>六分靠背焊接二</t>
    <phoneticPr fontId="4" type="noConversion"/>
  </si>
  <si>
    <t>六分靠背焊接（带扶手双头枕）</t>
    <phoneticPr fontId="4" type="noConversion"/>
  </si>
  <si>
    <r>
      <t>扫描SBR</t>
    </r>
    <r>
      <rPr>
        <sz val="11"/>
        <rFont val="微软雅黑"/>
        <family val="2"/>
        <charset val="134"/>
      </rPr>
      <t>检测</t>
    </r>
    <phoneticPr fontId="4" type="noConversion"/>
  </si>
  <si>
    <r>
      <rPr>
        <sz val="11"/>
        <rFont val="微软雅黑"/>
        <family val="2"/>
        <charset val="134"/>
      </rPr>
      <t>扫描检验与装车</t>
    </r>
    <r>
      <rPr>
        <sz val="11"/>
        <rFont val="Century Gothic"/>
        <family val="2"/>
      </rPr>
      <t>(</t>
    </r>
    <r>
      <rPr>
        <sz val="11"/>
        <rFont val="微软雅黑"/>
        <family val="2"/>
        <charset val="134"/>
      </rPr>
      <t>贴条码</t>
    </r>
    <r>
      <rPr>
        <sz val="11"/>
        <rFont val="Century Gothic"/>
        <family val="2"/>
      </rPr>
      <t>)</t>
    </r>
    <phoneticPr fontId="4" type="noConversion"/>
  </si>
  <si>
    <t>靠背骨架上线</t>
  </si>
  <si>
    <t>装左锁总成、解锁织带</t>
  </si>
  <si>
    <t>靠背面套发泡连接（分装区）</t>
  </si>
  <si>
    <t>装锁护板、织带出口塑料件</t>
  </si>
  <si>
    <t>熨烫</t>
  </si>
  <si>
    <t>座椅下线</t>
  </si>
  <si>
    <t>装右锁总成、锁罩壳、解锁织带</t>
  </si>
  <si>
    <t>装锁护板、外护板</t>
  </si>
  <si>
    <t>靠背扶手装配</t>
    <phoneticPr fontId="4" type="noConversion"/>
  </si>
  <si>
    <t>装饰盖、蜂窝板、包靠背、靠背解锁盖</t>
    <phoneticPr fontId="4" type="noConversion"/>
  </si>
  <si>
    <t>装头枕滑套</t>
    <phoneticPr fontId="4" type="noConversion"/>
  </si>
  <si>
    <t>头枕涂油装配</t>
    <phoneticPr fontId="4" type="noConversion"/>
  </si>
  <si>
    <t>靠背电机装配</t>
    <phoneticPr fontId="4" type="noConversion"/>
  </si>
  <si>
    <t>扫描电检</t>
    <phoneticPr fontId="4" type="noConversion"/>
  </si>
  <si>
    <t>正常检验</t>
    <phoneticPr fontId="4" type="noConversion"/>
  </si>
  <si>
    <t>噪音检测</t>
    <phoneticPr fontId="4" type="noConversion"/>
  </si>
  <si>
    <t>头枕中间塑料件装配</t>
    <phoneticPr fontId="4" type="noConversion"/>
  </si>
  <si>
    <t>电动滑轨装配</t>
    <phoneticPr fontId="4" type="noConversion"/>
  </si>
  <si>
    <t>三点式安全带</t>
    <phoneticPr fontId="4" type="noConversion"/>
  </si>
  <si>
    <t>装外护板、导向护板、盖板</t>
    <phoneticPr fontId="4" type="noConversion"/>
  </si>
  <si>
    <t>座椅下线</t>
    <phoneticPr fontId="4" type="noConversion"/>
  </si>
  <si>
    <t>车身配合件装配</t>
    <phoneticPr fontId="4" type="noConversion"/>
  </si>
  <si>
    <t>N/A</t>
    <phoneticPr fontId="4" type="noConversion"/>
  </si>
  <si>
    <t>装座垫骨架、装手柄</t>
    <phoneticPr fontId="4" type="noConversion"/>
  </si>
  <si>
    <t>副驾滑轨连接</t>
    <phoneticPr fontId="4" type="noConversion"/>
  </si>
  <si>
    <t>扣PE板、绑线束</t>
    <phoneticPr fontId="4" type="noConversion"/>
  </si>
  <si>
    <t>副驾靠背右本体组件</t>
    <phoneticPr fontId="4" type="noConversion"/>
  </si>
  <si>
    <t>主驾靠背右本体组件</t>
    <phoneticPr fontId="4" type="noConversion"/>
  </si>
  <si>
    <t>焊缝长度</t>
    <phoneticPr fontId="4" type="noConversion"/>
  </si>
  <si>
    <t>数量</t>
    <phoneticPr fontId="4" type="noConversion"/>
  </si>
  <si>
    <t>主驾驶座盆</t>
    <phoneticPr fontId="4" type="noConversion"/>
  </si>
  <si>
    <t>副驾驶座盆</t>
    <phoneticPr fontId="4" type="noConversion"/>
  </si>
  <si>
    <t>左靠背骨架</t>
    <phoneticPr fontId="4" type="noConversion"/>
  </si>
  <si>
    <t>右靠背骨架</t>
    <phoneticPr fontId="4" type="noConversion"/>
  </si>
  <si>
    <t>右靠背骨架（单头枕扶手）</t>
    <phoneticPr fontId="4" type="noConversion"/>
  </si>
  <si>
    <t>右靠背骨架（双头枕扶手）</t>
    <phoneticPr fontId="4" type="noConversion"/>
  </si>
  <si>
    <t>主驾驶座盆喷涂</t>
    <phoneticPr fontId="4" type="noConversion"/>
  </si>
  <si>
    <t>副驾驶座盆喷涂</t>
    <phoneticPr fontId="4" type="noConversion"/>
  </si>
  <si>
    <t>左靠背骨架喷涂</t>
    <phoneticPr fontId="4" type="noConversion"/>
  </si>
  <si>
    <t>右靠背骨架喷涂</t>
    <phoneticPr fontId="4" type="noConversion"/>
  </si>
  <si>
    <t>右靠背骨架（单头枕扶手）喷涂</t>
    <phoneticPr fontId="4" type="noConversion"/>
  </si>
  <si>
    <t>右靠背骨架（双头枕扶手）喷涂</t>
    <phoneticPr fontId="4" type="noConversion"/>
  </si>
  <si>
    <t>预计节拍</t>
    <phoneticPr fontId="4" type="noConversion"/>
  </si>
  <si>
    <t>焊接速度（M/min）</t>
    <phoneticPr fontId="4" type="noConversion"/>
  </si>
  <si>
    <t>六分</t>
    <phoneticPr fontId="4" type="noConversion"/>
  </si>
  <si>
    <t>四分</t>
    <phoneticPr fontId="4" type="noConversion"/>
  </si>
  <si>
    <r>
      <rPr>
        <sz val="11"/>
        <color theme="1"/>
        <rFont val="微软雅黑"/>
        <family val="2"/>
        <charset val="134"/>
      </rPr>
      <t>最高配置总</t>
    </r>
    <r>
      <rPr>
        <sz val="11"/>
        <color theme="1"/>
        <rFont val="Century Gothic"/>
        <family val="2"/>
      </rPr>
      <t>RT</t>
    </r>
    <phoneticPr fontId="4" type="noConversion"/>
  </si>
  <si>
    <r>
      <rPr>
        <sz val="11"/>
        <color theme="1"/>
        <rFont val="微软雅黑"/>
        <family val="2"/>
        <charset val="134"/>
      </rPr>
      <t>最高配置总</t>
    </r>
    <r>
      <rPr>
        <sz val="11"/>
        <color theme="1"/>
        <rFont val="Century Gothic"/>
        <family val="2"/>
      </rPr>
      <t>RT</t>
    </r>
    <r>
      <rPr>
        <sz val="11"/>
        <color theme="1"/>
        <rFont val="微软雅黑"/>
        <family val="2"/>
        <charset val="134"/>
      </rPr>
      <t>（</t>
    </r>
    <r>
      <rPr>
        <sz val="11"/>
        <color theme="1"/>
        <rFont val="Century Gothic"/>
        <family val="2"/>
        <charset val="134"/>
      </rPr>
      <t>h</t>
    </r>
    <r>
      <rPr>
        <sz val="11"/>
        <color theme="1"/>
        <rFont val="微软雅黑"/>
        <family val="2"/>
        <charset val="134"/>
      </rPr>
      <t>）</t>
    </r>
    <phoneticPr fontId="4" type="noConversion"/>
  </si>
  <si>
    <r>
      <rPr>
        <sz val="11"/>
        <color theme="1"/>
        <rFont val="微软雅黑"/>
        <family val="2"/>
        <charset val="134"/>
      </rPr>
      <t>最低配置总</t>
    </r>
    <r>
      <rPr>
        <sz val="11"/>
        <color theme="1"/>
        <rFont val="Century Gothic"/>
        <family val="2"/>
      </rPr>
      <t>RT</t>
    </r>
    <phoneticPr fontId="4" type="noConversion"/>
  </si>
  <si>
    <r>
      <rPr>
        <sz val="11"/>
        <color theme="1"/>
        <rFont val="微软雅黑"/>
        <family val="2"/>
        <charset val="134"/>
      </rPr>
      <t>最低配置总</t>
    </r>
    <r>
      <rPr>
        <sz val="11"/>
        <color theme="1"/>
        <rFont val="Century Gothic"/>
        <family val="2"/>
      </rPr>
      <t>RT</t>
    </r>
    <r>
      <rPr>
        <sz val="11"/>
        <color theme="1"/>
        <rFont val="微软雅黑"/>
        <family val="2"/>
        <charset val="134"/>
      </rPr>
      <t>（</t>
    </r>
    <r>
      <rPr>
        <sz val="11"/>
        <color theme="1"/>
        <rFont val="Century Gothic"/>
        <family val="2"/>
        <charset val="134"/>
      </rPr>
      <t>h</t>
    </r>
    <r>
      <rPr>
        <sz val="11"/>
        <color theme="1"/>
        <rFont val="微软雅黑"/>
        <family val="2"/>
        <charset val="134"/>
      </rPr>
      <t>）</t>
    </r>
    <phoneticPr fontId="4" type="noConversion"/>
  </si>
  <si>
    <t>贴标、陪检装车</t>
    <phoneticPr fontId="4" type="noConversion"/>
  </si>
  <si>
    <t>熨烫</t>
    <phoneticPr fontId="4" type="noConversion"/>
  </si>
  <si>
    <t>装靠背、铆护板支架、下蛇簧</t>
    <phoneticPr fontId="4" type="noConversion"/>
  </si>
  <si>
    <t>扣卡条、整形</t>
    <phoneticPr fontId="4" type="noConversion"/>
  </si>
  <si>
    <t>装大护板、手柄及线束</t>
    <phoneticPr fontId="4" type="noConversion"/>
  </si>
  <si>
    <t>Area  for SC2E</t>
    <phoneticPr fontId="18" type="noConversion"/>
  </si>
  <si>
    <t xml:space="preserve">SC2E volume percentage </t>
    <phoneticPr fontId="18" type="noConversion"/>
  </si>
  <si>
    <t>实际支付人工工时成本</t>
    <phoneticPr fontId="4" type="noConversion"/>
  </si>
  <si>
    <t>RT汇总（S）</t>
    <phoneticPr fontId="4" type="noConversion"/>
  </si>
  <si>
    <t>RT汇总（Min）</t>
    <phoneticPr fontId="4" type="noConversion"/>
  </si>
  <si>
    <t>座垫面套与发泡连接（副驾带SBR）</t>
    <phoneticPr fontId="4" type="noConversion"/>
  </si>
  <si>
    <t>骨架上线、装扭杆、内衬</t>
    <phoneticPr fontId="4" type="noConversion"/>
  </si>
  <si>
    <t>装内衬、发泡</t>
    <phoneticPr fontId="4" type="noConversion"/>
  </si>
  <si>
    <t>装内衬、发泡、装气囊（副驾高配）</t>
    <phoneticPr fontId="4" type="noConversion"/>
  </si>
  <si>
    <t>翻面、整形</t>
    <phoneticPr fontId="4" type="noConversion"/>
  </si>
  <si>
    <t>打C钉、整形</t>
    <phoneticPr fontId="4" type="noConversion"/>
  </si>
  <si>
    <t>封口</t>
    <phoneticPr fontId="4" type="noConversion"/>
  </si>
  <si>
    <t>装座垫内衬、座垫</t>
    <phoneticPr fontId="4" type="noConversion"/>
  </si>
  <si>
    <t>装大、小护板</t>
    <phoneticPr fontId="4" type="noConversion"/>
  </si>
  <si>
    <t>打自攻钉</t>
    <phoneticPr fontId="4" type="noConversion"/>
  </si>
  <si>
    <t>装线束、扣PE板(副驾带线束）</t>
    <phoneticPr fontId="4" type="noConversion"/>
  </si>
  <si>
    <t>熨烫（2人）/贴3C标</t>
    <phoneticPr fontId="4" type="noConversion"/>
  </si>
  <si>
    <t>扣卡条、整形</t>
    <phoneticPr fontId="4" type="noConversion"/>
  </si>
  <si>
    <t>主/副驾驶总成焊接工装</t>
    <phoneticPr fontId="4" type="noConversion"/>
  </si>
  <si>
    <t>滑轨装配工装（手动/电动）</t>
    <phoneticPr fontId="4" type="noConversion"/>
  </si>
  <si>
    <t>电动电机装配工装</t>
    <phoneticPr fontId="4" type="noConversion"/>
  </si>
  <si>
    <t>后排装配工装（四六分）</t>
    <phoneticPr fontId="4" type="noConversion"/>
  </si>
  <si>
    <t>备注</t>
    <phoneticPr fontId="4" type="noConversion"/>
  </si>
  <si>
    <t>主副驾驶各一套</t>
    <phoneticPr fontId="4" type="noConversion"/>
  </si>
  <si>
    <t>与EL/ED通用改造</t>
    <phoneticPr fontId="4" type="noConversion"/>
  </si>
  <si>
    <t>在EL/ED基础上改造</t>
    <phoneticPr fontId="4" type="noConversion"/>
  </si>
  <si>
    <r>
      <t>8</t>
    </r>
    <r>
      <rPr>
        <b/>
        <sz val="11"/>
        <color rgb="FFFF0000"/>
        <rFont val="微软雅黑"/>
        <family val="2"/>
        <charset val="134"/>
      </rPr>
      <t>套工装</t>
    </r>
    <r>
      <rPr>
        <b/>
        <sz val="11"/>
        <color rgb="FFFF0000"/>
        <rFont val="Century Gothic"/>
        <family val="2"/>
      </rPr>
      <t>4</t>
    </r>
    <r>
      <rPr>
        <b/>
        <sz val="11"/>
        <color rgb="FFFF0000"/>
        <rFont val="微软雅黑"/>
        <family val="2"/>
        <charset val="134"/>
      </rPr>
      <t>个焊接站</t>
    </r>
    <phoneticPr fontId="4" type="noConversion"/>
  </si>
  <si>
    <t>滑轨压铆工装</t>
    <phoneticPr fontId="4" type="noConversion"/>
  </si>
  <si>
    <r>
      <rPr>
        <b/>
        <sz val="11"/>
        <color rgb="FFFF0000"/>
        <rFont val="微软雅黑"/>
        <family val="2"/>
        <charset val="134"/>
      </rPr>
      <t>手电动主驾驶左</t>
    </r>
    <r>
      <rPr>
        <b/>
        <sz val="11"/>
        <color rgb="FFFF0000"/>
        <rFont val="Century Gothic"/>
        <family val="2"/>
      </rPr>
      <t>/</t>
    </r>
    <r>
      <rPr>
        <b/>
        <sz val="11"/>
        <color rgb="FFFF0000"/>
        <rFont val="微软雅黑"/>
        <family val="2"/>
        <charset val="134"/>
      </rPr>
      <t>主驾驶右一套，手电动副驾驶左</t>
    </r>
    <r>
      <rPr>
        <b/>
        <sz val="11"/>
        <color rgb="FFFF0000"/>
        <rFont val="Century Gothic"/>
        <family val="2"/>
      </rPr>
      <t>/</t>
    </r>
    <r>
      <rPr>
        <b/>
        <sz val="11"/>
        <color rgb="FFFF0000"/>
        <rFont val="微软雅黑"/>
        <family val="2"/>
        <charset val="134"/>
      </rPr>
      <t>主驾驶右一套</t>
    </r>
    <phoneticPr fontId="4" type="noConversion"/>
  </si>
  <si>
    <t>现有快切改造</t>
    <phoneticPr fontId="4" type="noConversion"/>
  </si>
  <si>
    <t>电动配置新增</t>
    <phoneticPr fontId="4" type="noConversion"/>
  </si>
  <si>
    <r>
      <t>S/R</t>
    </r>
    <r>
      <rPr>
        <b/>
        <sz val="11"/>
        <color rgb="FFFF0000"/>
        <rFont val="微软雅黑"/>
        <family val="2"/>
        <charset val="134"/>
      </rPr>
      <t>拧紧工位专用</t>
    </r>
    <phoneticPr fontId="4" type="noConversion"/>
  </si>
  <si>
    <r>
      <t>S/R</t>
    </r>
    <r>
      <rPr>
        <b/>
        <sz val="11"/>
        <color rgb="FFFF0000"/>
        <rFont val="微软雅黑"/>
        <family val="2"/>
        <charset val="134"/>
      </rPr>
      <t>工位</t>
    </r>
    <phoneticPr fontId="4" type="noConversion"/>
  </si>
  <si>
    <t>顾客技术协议要求</t>
    <phoneticPr fontId="4" type="noConversion"/>
  </si>
  <si>
    <t>后排自制</t>
    <phoneticPr fontId="4" type="noConversion"/>
  </si>
  <si>
    <t>主/副驾驶靠背总成检具</t>
    <phoneticPr fontId="4" type="noConversion"/>
  </si>
  <si>
    <r>
      <rPr>
        <b/>
        <sz val="11"/>
        <color rgb="FFFF0000"/>
        <rFont val="宋体"/>
        <family val="2"/>
        <charset val="134"/>
      </rPr>
      <t>一共有手动主副驾</t>
    </r>
    <r>
      <rPr>
        <b/>
        <sz val="11"/>
        <color rgb="FFFF0000"/>
        <rFont val="Century Gothic"/>
        <family val="2"/>
      </rPr>
      <t>/</t>
    </r>
    <r>
      <rPr>
        <b/>
        <sz val="11"/>
        <color rgb="FFFF0000"/>
        <rFont val="宋体"/>
        <family val="2"/>
        <charset val="134"/>
      </rPr>
      <t>电动主驾驶三个靠背。建议通用一个检具</t>
    </r>
    <phoneticPr fontId="4" type="noConversion"/>
  </si>
  <si>
    <t>主驾驶座椅总成检具</t>
    <phoneticPr fontId="4" type="noConversion"/>
  </si>
  <si>
    <t>副驾驶座椅总成检具</t>
    <phoneticPr fontId="4" type="noConversion"/>
  </si>
  <si>
    <t>后排靠背总成检具</t>
    <phoneticPr fontId="4" type="noConversion"/>
  </si>
  <si>
    <r>
      <rPr>
        <b/>
        <sz val="11"/>
        <color rgb="FFFF0000"/>
        <rFont val="宋体"/>
        <family val="2"/>
        <charset val="134"/>
      </rPr>
      <t>四六分</t>
    </r>
    <r>
      <rPr>
        <b/>
        <sz val="11"/>
        <color rgb="FFFF0000"/>
        <rFont val="Century Gothic"/>
        <family val="2"/>
      </rPr>
      <t>&amp;</t>
    </r>
    <r>
      <rPr>
        <b/>
        <sz val="11"/>
        <color rgb="FFFF0000"/>
        <rFont val="宋体"/>
        <family val="2"/>
        <charset val="134"/>
      </rPr>
      <t>座垫总成，也可以考虑拆分投资</t>
    </r>
    <phoneticPr fontId="4" type="noConversion"/>
  </si>
  <si>
    <t>主驾驶有电动配置，检具建议带电源</t>
    <phoneticPr fontId="4" type="noConversion"/>
  </si>
  <si>
    <t>QUA</t>
    <phoneticPr fontId="4" type="noConversion"/>
  </si>
  <si>
    <t>SpecOK</t>
    <phoneticPr fontId="4" type="noConversion"/>
  </si>
  <si>
    <t>订单下达</t>
    <phoneticPr fontId="4" type="noConversion"/>
  </si>
  <si>
    <t>Resps.</t>
    <phoneticPr fontId="4" type="noConversion"/>
  </si>
  <si>
    <t>Status</t>
    <phoneticPr fontId="4" type="noConversion"/>
  </si>
  <si>
    <t>Plan</t>
    <phoneticPr fontId="4" type="noConversion"/>
  </si>
  <si>
    <t>Quantity</t>
    <phoneticPr fontId="4" type="noConversion"/>
  </si>
  <si>
    <t>Investment Type</t>
    <phoneticPr fontId="4" type="noConversion"/>
  </si>
  <si>
    <t>9月</t>
  </si>
  <si>
    <t>10月</t>
  </si>
  <si>
    <t>11月</t>
  </si>
  <si>
    <t>12月</t>
  </si>
  <si>
    <t>电熨斗</t>
    <phoneticPr fontId="2" type="noConversion"/>
  </si>
  <si>
    <t>预装线——四点压铆</t>
  </si>
  <si>
    <t>后排装配皮带线</t>
  </si>
  <si>
    <t>后排装配线拧紧工作站</t>
  </si>
  <si>
    <t>托盘投资</t>
  </si>
  <si>
    <t>货运（常州至客户端配送）</t>
    <phoneticPr fontId="2" type="noConversion"/>
  </si>
  <si>
    <t>何锡波</t>
    <phoneticPr fontId="2" type="noConversion"/>
  </si>
  <si>
    <t>韩庆明</t>
    <phoneticPr fontId="2" type="noConversion"/>
  </si>
  <si>
    <t>韩庆明</t>
  </si>
  <si>
    <t>何锡波</t>
  </si>
  <si>
    <t>赵文超</t>
    <phoneticPr fontId="2" type="noConversion"/>
  </si>
  <si>
    <t>Capex</t>
  </si>
  <si>
    <t>MC</t>
    <phoneticPr fontId="2" type="noConversion"/>
  </si>
  <si>
    <t>装配线到位</t>
  </si>
  <si>
    <t>采购询价定点</t>
  </si>
  <si>
    <t>SpecOK</t>
  </si>
  <si>
    <t>调试完成</t>
  </si>
  <si>
    <t>工装底板到位</t>
  </si>
  <si>
    <t>SpecOK/CAR申请</t>
  </si>
  <si>
    <t>电熨斗到位</t>
  </si>
  <si>
    <t>四点压铆到位</t>
  </si>
  <si>
    <t>备注</t>
  </si>
  <si>
    <t>Actual</t>
  </si>
  <si>
    <t>风险项</t>
  </si>
  <si>
    <t>调试完成</t>
    <phoneticPr fontId="4" type="noConversion"/>
  </si>
  <si>
    <t>预装线——泵装配及注油</t>
    <phoneticPr fontId="4" type="noConversion"/>
  </si>
  <si>
    <t>预装线——电动滑轨装配</t>
    <phoneticPr fontId="4" type="noConversion"/>
  </si>
  <si>
    <t>预装线——靠背电机装配</t>
    <phoneticPr fontId="4" type="noConversion"/>
  </si>
  <si>
    <t>预装线——副驾驶座盆滑轨连接</t>
    <phoneticPr fontId="4" type="noConversion"/>
  </si>
  <si>
    <t>工装到位</t>
    <phoneticPr fontId="4" type="noConversion"/>
  </si>
  <si>
    <t>到厂</t>
    <phoneticPr fontId="4" type="noConversion"/>
  </si>
  <si>
    <t>采购询价定点</t>
    <phoneticPr fontId="4" type="noConversion"/>
  </si>
  <si>
    <t>邬树林</t>
    <phoneticPr fontId="2" type="noConversion"/>
  </si>
  <si>
    <t>预算</t>
    <phoneticPr fontId="4" type="noConversion"/>
  </si>
  <si>
    <t>前排装配线（预装线，主线，电检，传送皮带线，静音房）</t>
    <phoneticPr fontId="2" type="noConversion"/>
  </si>
  <si>
    <t>电枪</t>
    <phoneticPr fontId="2" type="noConversion"/>
  </si>
  <si>
    <t>前排装配线工装板，预装工装板及Kitting板</t>
    <phoneticPr fontId="4" type="noConversion"/>
  </si>
  <si>
    <t>预装线——滑轨压铆</t>
    <phoneticPr fontId="4" type="noConversion"/>
  </si>
  <si>
    <t>发运线</t>
    <phoneticPr fontId="4" type="noConversion"/>
  </si>
  <si>
    <t>IT</t>
    <phoneticPr fontId="4" type="noConversion"/>
  </si>
  <si>
    <t>调角器车</t>
    <phoneticPr fontId="4" type="noConversion"/>
  </si>
  <si>
    <t>SpecOK/CAR申请</t>
    <phoneticPr fontId="4" type="noConversion"/>
  </si>
  <si>
    <t>滑轨工装车</t>
    <phoneticPr fontId="4" type="noConversion"/>
  </si>
  <si>
    <t>密度板工装车</t>
    <phoneticPr fontId="4" type="noConversion"/>
  </si>
  <si>
    <t>小推车</t>
    <phoneticPr fontId="4" type="noConversion"/>
  </si>
  <si>
    <t>流利架</t>
    <phoneticPr fontId="4" type="noConversion"/>
  </si>
  <si>
    <t>工装</t>
    <phoneticPr fontId="4" type="noConversion"/>
  </si>
  <si>
    <t>总预算</t>
    <phoneticPr fontId="4" type="noConversion"/>
  </si>
  <si>
    <t>工装单价</t>
    <phoneticPr fontId="4" type="noConversion"/>
  </si>
  <si>
    <t>前排背板工装车</t>
    <phoneticPr fontId="4" type="noConversion"/>
  </si>
  <si>
    <t>前排10，中排10，四层</t>
    <phoneticPr fontId="4" type="noConversion"/>
  </si>
  <si>
    <t>ST工装请购明细</t>
    <phoneticPr fontId="4" type="noConversion"/>
  </si>
  <si>
    <t>技术要求：放两种密度板，上下两层，不锈钢工装车，带车轮，可推动，现场有实物，尺寸见左图，材料用25的不锈钢方管焊接而成，承重100KG。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</si>
</sst>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09]dd\-mmm\-yy;@"/>
    <numFmt numFmtId="177" formatCode="0.0_%;[Red]\-0.0_%;\-;@"/>
    <numFmt numFmtId="178" formatCode="0.0_%;[Red]\-0.0_%;\-_%;@"/>
    <numFmt numFmtId="179" formatCode="_(* #,##0_);_(* \(#,##0\);_(* &quot;-&quot;_);_(@_)"/>
    <numFmt numFmtId="180" formatCode="_-[$€-2]\ * #,##0.0_-;\-[$€-2]\ * #,##0.0_-;_-[$€-2]\ * &quot;-&quot;??_-;_-@_-"/>
    <numFmt numFmtId="181" formatCode="0.00_);[Red]\(0.00\)"/>
    <numFmt numFmtId="182" formatCode="#,##0_ ;[Red]\-#,##0\ "/>
  </numFmts>
  <fonts count="5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charset val="134"/>
      <scheme val="minor"/>
    </font>
    <font>
      <sz val="11"/>
      <color rgb="FFFF0000"/>
      <name val="Century Gothic"/>
      <family val="2"/>
    </font>
    <font>
      <sz val="9"/>
      <name val="等线"/>
      <family val="2"/>
      <charset val="134"/>
      <scheme val="minor"/>
    </font>
    <font>
      <sz val="11"/>
      <color rgb="FFFF0000"/>
      <name val="Microsoft YaHei"/>
      <family val="2"/>
      <charset val="134"/>
    </font>
    <font>
      <b/>
      <sz val="10"/>
      <name val="Arial"/>
      <family val="2"/>
    </font>
    <font>
      <sz val="10"/>
      <color rgb="FFFFFF00"/>
      <name val="Century Gothic"/>
      <family val="2"/>
    </font>
    <font>
      <sz val="10"/>
      <color theme="0"/>
      <name val="Century Gothic"/>
      <family val="2"/>
    </font>
    <font>
      <sz val="8"/>
      <color rgb="FFFFFF00"/>
      <name val="Century Gothic"/>
      <family val="2"/>
    </font>
    <font>
      <b/>
      <sz val="11"/>
      <color rgb="FFFF0000"/>
      <name val="Century Gothic"/>
      <family val="2"/>
    </font>
    <font>
      <sz val="10"/>
      <color theme="4" tint="-0.499984740745262"/>
      <name val="Arial"/>
      <family val="2"/>
    </font>
    <font>
      <sz val="10"/>
      <color theme="4" tint="-0.499984740745262"/>
      <name val="Century Gothic"/>
      <family val="2"/>
    </font>
    <font>
      <sz val="10"/>
      <color theme="4" tint="-0.499984740745262"/>
      <name val="Microsoft YaHei"/>
      <family val="2"/>
      <charset val="134"/>
    </font>
    <font>
      <sz val="10"/>
      <name val="Arial"/>
      <family val="2"/>
    </font>
    <font>
      <sz val="10"/>
      <color rgb="FF244062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Microsoft YaHei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Century Gothic"/>
      <family val="2"/>
    </font>
    <font>
      <sz val="11"/>
      <color theme="1"/>
      <name val="等线"/>
      <family val="2"/>
    </font>
    <font>
      <sz val="11"/>
      <color theme="1"/>
      <name val="Microsoft YaHei"/>
      <family val="2"/>
      <charset val="134"/>
    </font>
    <font>
      <sz val="11"/>
      <color theme="1"/>
      <name val="Century Gothic"/>
      <family val="2"/>
      <charset val="134"/>
    </font>
    <font>
      <sz val="12"/>
      <name val="宋体"/>
      <family val="3"/>
      <charset val="134"/>
    </font>
    <font>
      <sz val="11"/>
      <name val="Century Gothic"/>
      <family val="2"/>
    </font>
    <font>
      <sz val="11"/>
      <name val="Microsoft YaHei"/>
      <family val="2"/>
      <charset val="134"/>
    </font>
    <font>
      <sz val="11"/>
      <color rgb="FF3333FF"/>
      <name val="Century Gothic"/>
      <family val="2"/>
    </font>
    <font>
      <vertAlign val="superscript"/>
      <sz val="11"/>
      <color theme="1"/>
      <name val="Century Gothic"/>
      <family val="2"/>
    </font>
    <font>
      <sz val="10"/>
      <color theme="4" tint="-0.499984740745262"/>
      <name val="微软雅黑"/>
      <family val="2"/>
      <charset val="134"/>
    </font>
    <font>
      <sz val="10"/>
      <color theme="1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Century Gothic"/>
      <family val="2"/>
    </font>
    <font>
      <b/>
      <sz val="10"/>
      <color theme="1"/>
      <name val="等线"/>
      <family val="2"/>
      <charset val="134"/>
      <scheme val="minor"/>
    </font>
    <font>
      <sz val="11"/>
      <name val="宋体"/>
      <family val="2"/>
      <charset val="134"/>
    </font>
    <font>
      <sz val="10"/>
      <color theme="1"/>
      <name val="微软雅黑"/>
      <family val="2"/>
      <charset val="134"/>
    </font>
    <font>
      <b/>
      <sz val="11"/>
      <color rgb="FFFF0000"/>
      <name val="Century Gothic"/>
      <family val="2"/>
      <charset val="134"/>
    </font>
    <font>
      <b/>
      <sz val="11"/>
      <color rgb="FF00B050"/>
      <name val="宋体"/>
      <family val="2"/>
      <charset val="134"/>
    </font>
    <font>
      <b/>
      <sz val="11"/>
      <color rgb="FFFF0000"/>
      <name val="宋体"/>
      <family val="2"/>
      <charset val="134"/>
    </font>
    <font>
      <sz val="10"/>
      <color theme="1"/>
      <name val="Microsoft YaHei"/>
      <family val="2"/>
      <charset val="134"/>
    </font>
    <font>
      <sz val="9"/>
      <color theme="1"/>
      <name val="等线"/>
      <family val="2"/>
      <scheme val="minor"/>
    </font>
    <font>
      <sz val="10"/>
      <color rgb="FFFFFF00"/>
      <name val="宋体"/>
      <family val="2"/>
      <charset val="134"/>
    </font>
    <font>
      <sz val="1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1" applyNumberFormat="0" applyFill="0" applyAlignment="0" applyProtection="0">
      <alignment vertical="center"/>
    </xf>
    <xf numFmtId="176" fontId="6" fillId="0" borderId="3">
      <alignment horizontal="center" vertical="center" wrapText="1"/>
    </xf>
    <xf numFmtId="176" fontId="6" fillId="0" borderId="4">
      <alignment horizontal="center" vertical="center" wrapText="1"/>
    </xf>
    <xf numFmtId="176" fontId="6" fillId="0" borderId="8">
      <alignment horizontal="center" vertical="center"/>
    </xf>
    <xf numFmtId="176" fontId="11" fillId="3" borderId="12">
      <alignment horizontal="left" vertical="center" wrapText="1"/>
      <protection locked="0"/>
    </xf>
    <xf numFmtId="176" fontId="11" fillId="3" borderId="14">
      <alignment horizontal="left" vertical="center" wrapText="1"/>
      <protection locked="0"/>
    </xf>
    <xf numFmtId="177" fontId="11" fillId="3" borderId="12">
      <alignment vertical="center"/>
      <protection locked="0"/>
    </xf>
    <xf numFmtId="179" fontId="11" fillId="3" borderId="7">
      <alignment vertical="center"/>
      <protection locked="0"/>
    </xf>
    <xf numFmtId="179" fontId="11" fillId="3" borderId="16">
      <alignment vertical="center"/>
      <protection locked="0"/>
    </xf>
    <xf numFmtId="180" fontId="23" fillId="0" borderId="0"/>
    <xf numFmtId="0" fontId="38" fillId="0" borderId="0">
      <alignment vertical="center"/>
    </xf>
    <xf numFmtId="0" fontId="1" fillId="0" borderId="0"/>
  </cellStyleXfs>
  <cellXfs count="229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176" fontId="8" fillId="2" borderId="9" xfId="4" applyFont="1" applyFill="1" applyBorder="1" applyProtection="1">
      <alignment horizontal="center" vertical="center"/>
      <protection hidden="1"/>
    </xf>
    <xf numFmtId="176" fontId="8" fillId="2" borderId="10" xfId="4" applyFont="1" applyFill="1" applyBorder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 vertical="center"/>
    </xf>
    <xf numFmtId="176" fontId="12" fillId="3" borderId="13" xfId="5" applyFont="1" applyBorder="1" applyAlignment="1" applyProtection="1">
      <alignment horizontal="left" vertical="center" indent="1"/>
      <protection locked="0"/>
    </xf>
    <xf numFmtId="176" fontId="12" fillId="3" borderId="7" xfId="5" applyFont="1" applyBorder="1" applyAlignment="1" applyProtection="1">
      <alignment horizontal="center" vertical="center"/>
      <protection locked="0"/>
    </xf>
    <xf numFmtId="176" fontId="13" fillId="3" borderId="0" xfId="6" applyFont="1" applyBorder="1" applyAlignment="1" applyProtection="1">
      <alignment horizontal="left" vertical="center" indent="1"/>
      <protection locked="0"/>
    </xf>
    <xf numFmtId="176" fontId="13" fillId="3" borderId="7" xfId="6" applyFont="1" applyBorder="1" applyAlignment="1" applyProtection="1">
      <alignment horizontal="left" vertical="center" indent="1"/>
      <protection locked="0"/>
    </xf>
    <xf numFmtId="179" fontId="12" fillId="3" borderId="7" xfId="8" applyFont="1" applyBorder="1" applyProtection="1">
      <alignment vertical="center"/>
      <protection locked="0"/>
    </xf>
    <xf numFmtId="178" fontId="12" fillId="3" borderId="15" xfId="7" applyNumberFormat="1" applyFont="1" applyBorder="1" applyProtection="1">
      <alignment vertical="center"/>
      <protection locked="0"/>
    </xf>
    <xf numFmtId="179" fontId="15" fillId="4" borderId="17" xfId="9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6" fontId="12" fillId="5" borderId="0" xfId="5" applyFont="1" applyFill="1" applyBorder="1" applyAlignment="1" applyProtection="1">
      <alignment horizontal="center" vertical="center"/>
      <protection locked="0"/>
    </xf>
    <xf numFmtId="0" fontId="16" fillId="6" borderId="0" xfId="0" applyFont="1" applyFill="1" applyAlignment="1"/>
    <xf numFmtId="0" fontId="16" fillId="6" borderId="0" xfId="0" applyFont="1" applyFill="1" applyAlignment="1">
      <alignment horizontal="center" vertical="center"/>
    </xf>
    <xf numFmtId="0" fontId="16" fillId="6" borderId="21" xfId="0" applyFont="1" applyFill="1" applyBorder="1" applyAlignment="1"/>
    <xf numFmtId="0" fontId="16" fillId="6" borderId="21" xfId="0" applyFont="1" applyFill="1" applyBorder="1" applyAlignment="1">
      <alignment horizontal="center" vertical="center"/>
    </xf>
    <xf numFmtId="0" fontId="2" fillId="6" borderId="1" xfId="1" applyFill="1" applyAlignment="1"/>
    <xf numFmtId="0" fontId="19" fillId="6" borderId="21" xfId="0" applyFont="1" applyFill="1" applyBorder="1" applyAlignment="1">
      <alignment vertical="center" wrapText="1"/>
    </xf>
    <xf numFmtId="9" fontId="19" fillId="6" borderId="21" xfId="0" applyNumberFormat="1" applyFont="1" applyFill="1" applyBorder="1" applyAlignment="1">
      <alignment vertical="center"/>
    </xf>
    <xf numFmtId="1" fontId="16" fillId="6" borderId="21" xfId="0" applyNumberFormat="1" applyFont="1" applyFill="1" applyBorder="1" applyAlignment="1"/>
    <xf numFmtId="2" fontId="26" fillId="6" borderId="21" xfId="0" applyNumberFormat="1" applyFont="1" applyFill="1" applyBorder="1" applyAlignment="1"/>
    <xf numFmtId="176" fontId="28" fillId="3" borderId="13" xfId="5" applyFont="1" applyBorder="1" applyAlignment="1" applyProtection="1">
      <alignment horizontal="left" vertical="center" indent="1"/>
      <protection locked="0"/>
    </xf>
    <xf numFmtId="0" fontId="35" fillId="6" borderId="21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 vertical="center"/>
    </xf>
    <xf numFmtId="10" fontId="0" fillId="0" borderId="21" xfId="0" applyNumberFormat="1" applyBorder="1" applyAlignment="1">
      <alignment horizontal="center" vertical="center"/>
    </xf>
    <xf numFmtId="0" fontId="16" fillId="8" borderId="0" xfId="0" applyFont="1" applyFill="1" applyAlignment="1"/>
    <xf numFmtId="0" fontId="2" fillId="8" borderId="23" xfId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176" fontId="13" fillId="3" borderId="7" xfId="6" applyFont="1" applyBorder="1" applyAlignment="1" applyProtection="1">
      <alignment horizontal="center" vertical="center"/>
      <protection locked="0"/>
    </xf>
    <xf numFmtId="178" fontId="12" fillId="3" borderId="13" xfId="7" applyNumberFormat="1" applyFont="1" applyBorder="1" applyAlignment="1" applyProtection="1">
      <alignment horizontal="center" vertical="center"/>
      <protection locked="0"/>
    </xf>
    <xf numFmtId="0" fontId="39" fillId="0" borderId="0" xfId="1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42" fillId="7" borderId="21" xfId="0" applyFont="1" applyFill="1" applyBorder="1" applyAlignment="1">
      <alignment horizontal="center" vertical="center"/>
    </xf>
    <xf numFmtId="0" fontId="21" fillId="6" borderId="21" xfId="0" applyFont="1" applyFill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36" fillId="6" borderId="21" xfId="10" applyNumberFormat="1" applyFont="1" applyFill="1" applyBorder="1" applyAlignment="1">
      <alignment horizontal="center" vertical="center"/>
    </xf>
    <xf numFmtId="0" fontId="25" fillId="6" borderId="21" xfId="10" applyNumberFormat="1" applyFont="1" applyFill="1" applyBorder="1" applyAlignment="1">
      <alignment horizontal="center" vertical="center"/>
    </xf>
    <xf numFmtId="0" fontId="22" fillId="6" borderId="21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42" fillId="6" borderId="21" xfId="0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 wrapText="1"/>
    </xf>
    <xf numFmtId="0" fontId="2" fillId="6" borderId="21" xfId="1" applyFill="1" applyBorder="1" applyAlignment="1">
      <alignment horizontal="center" vertical="center"/>
    </xf>
    <xf numFmtId="0" fontId="43" fillId="6" borderId="21" xfId="1" applyFont="1" applyFill="1" applyBorder="1" applyAlignment="1">
      <alignment horizontal="center" vertical="center"/>
    </xf>
    <xf numFmtId="0" fontId="44" fillId="0" borderId="21" xfId="0" applyFont="1" applyBorder="1" applyAlignment="1">
      <alignment horizontal="center" vertical="center" wrapText="1"/>
    </xf>
    <xf numFmtId="0" fontId="2" fillId="8" borderId="21" xfId="1" applyFill="1" applyBorder="1" applyAlignment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16" fillId="8" borderId="21" xfId="0" applyFont="1" applyFill="1" applyBorder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45" fillId="6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42" fillId="6" borderId="22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179" fontId="46" fillId="0" borderId="0" xfId="0" applyNumberFormat="1" applyFont="1" applyFill="1" applyBorder="1" applyAlignment="1">
      <alignment horizontal="center" vertical="center" wrapText="1"/>
    </xf>
    <xf numFmtId="179" fontId="37" fillId="0" borderId="0" xfId="0" applyNumberFormat="1" applyFont="1" applyFill="1" applyBorder="1" applyAlignment="1">
      <alignment horizontal="center" vertical="center"/>
    </xf>
    <xf numFmtId="179" fontId="46" fillId="0" borderId="21" xfId="0" applyNumberFormat="1" applyFont="1" applyFill="1" applyBorder="1" applyAlignment="1">
      <alignment horizontal="center" vertical="center" wrapText="1"/>
    </xf>
    <xf numFmtId="179" fontId="47" fillId="0" borderId="21" xfId="0" applyNumberFormat="1" applyFont="1" applyFill="1" applyBorder="1" applyAlignment="1">
      <alignment horizontal="center" vertical="center" wrapText="1"/>
    </xf>
    <xf numFmtId="176" fontId="28" fillId="3" borderId="21" xfId="5" applyFont="1" applyBorder="1" applyAlignment="1" applyProtection="1">
      <alignment horizontal="left" vertical="center" indent="1"/>
      <protection locked="0"/>
    </xf>
    <xf numFmtId="176" fontId="12" fillId="3" borderId="21" xfId="5" applyFont="1" applyBorder="1" applyAlignment="1" applyProtection="1">
      <alignment horizontal="left" vertical="center" indent="1"/>
      <protection locked="0"/>
    </xf>
    <xf numFmtId="176" fontId="12" fillId="3" borderId="21" xfId="5" applyFont="1" applyBorder="1" applyAlignment="1" applyProtection="1">
      <alignment horizontal="center" vertical="center"/>
      <protection locked="0"/>
    </xf>
    <xf numFmtId="176" fontId="13" fillId="3" borderId="21" xfId="6" applyFont="1" applyBorder="1" applyAlignment="1" applyProtection="1">
      <alignment horizontal="left" vertical="center" wrapText="1" indent="1"/>
      <protection locked="0"/>
    </xf>
    <xf numFmtId="176" fontId="13" fillId="3" borderId="21" xfId="6" applyFont="1" applyBorder="1" applyAlignment="1" applyProtection="1">
      <alignment horizontal="left" vertical="center" indent="1"/>
      <protection locked="0"/>
    </xf>
    <xf numFmtId="178" fontId="12" fillId="3" borderId="21" xfId="7" applyNumberFormat="1" applyFont="1" applyBorder="1" applyAlignment="1" applyProtection="1">
      <alignment horizontal="center" vertical="center"/>
      <protection locked="0"/>
    </xf>
    <xf numFmtId="179" fontId="12" fillId="3" borderId="21" xfId="8" applyFont="1" applyBorder="1" applyProtection="1">
      <alignment vertical="center"/>
      <protection locked="0"/>
    </xf>
    <xf numFmtId="178" fontId="12" fillId="3" borderId="21" xfId="7" applyNumberFormat="1" applyFont="1" applyBorder="1" applyProtection="1">
      <alignment vertical="center"/>
      <protection locked="0"/>
    </xf>
    <xf numFmtId="179" fontId="15" fillId="4" borderId="21" xfId="9" applyFont="1" applyFill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21" xfId="0" applyNumberFormat="1" applyBorder="1">
      <alignment vertical="center"/>
    </xf>
    <xf numFmtId="0" fontId="0" fillId="0" borderId="21" xfId="0" applyNumberFormat="1" applyFill="1" applyBorder="1">
      <alignment vertical="center"/>
    </xf>
    <xf numFmtId="0" fontId="0" fillId="0" borderId="21" xfId="0" applyFill="1" applyBorder="1" applyAlignment="1">
      <alignment vertical="center"/>
    </xf>
    <xf numFmtId="181" fontId="0" fillId="0" borderId="0" xfId="0" applyNumberFormat="1">
      <alignment vertical="center"/>
    </xf>
    <xf numFmtId="0" fontId="50" fillId="6" borderId="21" xfId="0" applyFont="1" applyFill="1" applyBorder="1" applyAlignment="1">
      <alignment horizontal="left" vertical="center"/>
    </xf>
    <xf numFmtId="176" fontId="49" fillId="3" borderId="21" xfId="6" applyFont="1" applyBorder="1" applyAlignment="1" applyProtection="1">
      <alignment horizontal="center" vertical="center" wrapText="1"/>
      <protection locked="0"/>
    </xf>
    <xf numFmtId="0" fontId="50" fillId="0" borderId="21" xfId="0" applyFont="1" applyBorder="1" applyAlignment="1">
      <alignment horizontal="center" vertical="center"/>
    </xf>
    <xf numFmtId="0" fontId="50" fillId="6" borderId="21" xfId="0" applyFont="1" applyFill="1" applyBorder="1" applyAlignment="1">
      <alignment horizontal="center"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1" xfId="0" applyFill="1" applyBorder="1">
      <alignment vertical="center"/>
    </xf>
    <xf numFmtId="0" fontId="0" fillId="0" borderId="21" xfId="0" applyNumberFormat="1" applyFill="1" applyBorder="1" applyAlignment="1">
      <alignment horizontal="center" vertical="center"/>
    </xf>
    <xf numFmtId="176" fontId="49" fillId="0" borderId="21" xfId="6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2" xfId="0" applyFill="1" applyBorder="1" applyAlignment="1">
      <alignment vertical="center"/>
    </xf>
    <xf numFmtId="0" fontId="0" fillId="0" borderId="23" xfId="0" applyFill="1" applyBorder="1">
      <alignment vertical="center"/>
    </xf>
    <xf numFmtId="0" fontId="0" fillId="0" borderId="24" xfId="0" applyFill="1" applyBorder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49" fillId="0" borderId="7" xfId="6" applyFont="1" applyFill="1" applyBorder="1" applyAlignment="1" applyProtection="1">
      <alignment horizontal="center" vertical="center" wrapText="1"/>
      <protection locked="0"/>
    </xf>
    <xf numFmtId="181" fontId="49" fillId="0" borderId="21" xfId="6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Fill="1" applyBorder="1" applyAlignment="1">
      <alignment vertical="center"/>
    </xf>
    <xf numFmtId="176" fontId="49" fillId="0" borderId="13" xfId="6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Border="1" applyAlignment="1">
      <alignment horizontal="center" vertical="center"/>
    </xf>
    <xf numFmtId="176" fontId="7" fillId="2" borderId="2" xfId="3" applyFont="1" applyFill="1" applyBorder="1" applyAlignment="1" applyProtection="1">
      <alignment horizontal="center" vertical="center" wrapText="1"/>
      <protection hidden="1"/>
    </xf>
    <xf numFmtId="176" fontId="7" fillId="2" borderId="11" xfId="3" applyFont="1" applyFill="1" applyBorder="1" applyAlignment="1" applyProtection="1">
      <alignment horizontal="center" vertical="center" wrapText="1"/>
      <protection hidden="1"/>
    </xf>
    <xf numFmtId="0" fontId="50" fillId="6" borderId="11" xfId="0" applyFont="1" applyFill="1" applyBorder="1" applyAlignment="1">
      <alignment horizontal="left" vertical="center" wrapText="1"/>
    </xf>
    <xf numFmtId="0" fontId="50" fillId="0" borderId="2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50" fillId="9" borderId="2" xfId="0" applyFont="1" applyFill="1" applyBorder="1" applyAlignment="1">
      <alignment horizontal="center" vertical="center"/>
    </xf>
    <xf numFmtId="0" fontId="50" fillId="9" borderId="11" xfId="0" applyFont="1" applyFill="1" applyBorder="1" applyAlignment="1">
      <alignment horizontal="center" vertical="center"/>
    </xf>
    <xf numFmtId="176" fontId="51" fillId="2" borderId="7" xfId="3" applyFont="1" applyFill="1" applyBorder="1" applyAlignment="1" applyProtection="1">
      <alignment horizontal="center" vertical="center" wrapText="1"/>
      <protection hidden="1"/>
    </xf>
    <xf numFmtId="0" fontId="50" fillId="6" borderId="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52" fillId="0" borderId="2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76" fontId="7" fillId="2" borderId="2" xfId="2" applyFont="1" applyFill="1" applyBorder="1" applyAlignment="1" applyProtection="1">
      <alignment horizontal="center" vertical="center" wrapText="1"/>
      <protection hidden="1"/>
    </xf>
    <xf numFmtId="176" fontId="7" fillId="2" borderId="7" xfId="2" applyFont="1" applyFill="1" applyBorder="1" applyAlignment="1" applyProtection="1">
      <alignment horizontal="center" vertical="center" wrapText="1"/>
      <protection hidden="1"/>
    </xf>
    <xf numFmtId="176" fontId="8" fillId="2" borderId="2" xfId="2" applyFont="1" applyFill="1" applyBorder="1" applyAlignment="1" applyProtection="1">
      <alignment horizontal="center" vertical="center" wrapText="1"/>
      <protection hidden="1"/>
    </xf>
    <xf numFmtId="176" fontId="8" fillId="2" borderId="7" xfId="2" applyFont="1" applyFill="1" applyBorder="1" applyAlignment="1" applyProtection="1">
      <alignment horizontal="center" vertical="center" wrapText="1"/>
      <protection hidden="1"/>
    </xf>
    <xf numFmtId="176" fontId="8" fillId="2" borderId="2" xfId="3" applyFont="1" applyFill="1" applyBorder="1" applyAlignment="1" applyProtection="1">
      <alignment horizontal="center" vertical="center" wrapText="1"/>
      <protection hidden="1"/>
    </xf>
    <xf numFmtId="176" fontId="8" fillId="2" borderId="7" xfId="3" applyFont="1" applyFill="1" applyBorder="1" applyAlignment="1" applyProtection="1">
      <alignment horizontal="center" vertical="center" wrapText="1"/>
      <protection hidden="1"/>
    </xf>
    <xf numFmtId="176" fontId="7" fillId="2" borderId="5" xfId="3" applyFont="1" applyFill="1" applyBorder="1" applyAlignment="1" applyProtection="1">
      <alignment horizontal="center" vertical="center" wrapText="1"/>
      <protection hidden="1"/>
    </xf>
    <xf numFmtId="176" fontId="7" fillId="2" borderId="6" xfId="3" applyFont="1" applyFill="1" applyBorder="1" applyAlignment="1" applyProtection="1">
      <alignment horizontal="center" vertical="center" wrapText="1"/>
      <protection hidden="1"/>
    </xf>
    <xf numFmtId="176" fontId="7" fillId="2" borderId="2" xfId="3" applyFont="1" applyFill="1" applyBorder="1" applyAlignment="1" applyProtection="1">
      <alignment horizontal="center" vertical="center" wrapText="1"/>
      <protection hidden="1"/>
    </xf>
    <xf numFmtId="176" fontId="7" fillId="2" borderId="7" xfId="3" applyFont="1" applyFill="1" applyBorder="1" applyAlignment="1" applyProtection="1">
      <alignment horizontal="center" vertical="center" wrapText="1"/>
      <protection hidden="1"/>
    </xf>
    <xf numFmtId="0" fontId="39" fillId="0" borderId="25" xfId="11" applyFont="1" applyFill="1" applyBorder="1" applyAlignment="1">
      <alignment horizontal="center" vertical="center" wrapText="1"/>
    </xf>
    <xf numFmtId="0" fontId="39" fillId="0" borderId="26" xfId="11" applyFont="1" applyFill="1" applyBorder="1" applyAlignment="1">
      <alignment horizontal="center" vertical="center" wrapText="1"/>
    </xf>
    <xf numFmtId="0" fontId="34" fillId="6" borderId="21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39" fillId="0" borderId="28" xfId="11" applyFont="1" applyFill="1" applyBorder="1" applyAlignment="1">
      <alignment horizontal="center" vertical="center" wrapText="1"/>
    </xf>
    <xf numFmtId="0" fontId="39" fillId="0" borderId="29" xfId="11" applyFont="1" applyFill="1" applyBorder="1" applyAlignment="1">
      <alignment horizontal="center" vertical="center" wrapText="1"/>
    </xf>
    <xf numFmtId="0" fontId="39" fillId="0" borderId="2" xfId="11" applyFont="1" applyFill="1" applyBorder="1" applyAlignment="1">
      <alignment horizontal="center" vertical="center" wrapText="1"/>
    </xf>
    <xf numFmtId="0" fontId="39" fillId="0" borderId="27" xfId="11" applyFont="1" applyFill="1" applyBorder="1" applyAlignment="1">
      <alignment horizontal="center" vertical="center" wrapText="1"/>
    </xf>
    <xf numFmtId="0" fontId="40" fillId="0" borderId="2" xfId="11" applyFont="1" applyFill="1" applyBorder="1" applyAlignment="1">
      <alignment horizontal="center" vertical="center" wrapText="1"/>
    </xf>
    <xf numFmtId="0" fontId="40" fillId="0" borderId="27" xfId="11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34" fillId="6" borderId="21" xfId="0" applyFont="1" applyFill="1" applyBorder="1" applyAlignment="1">
      <alignment horizontal="center" vertical="center"/>
    </xf>
    <xf numFmtId="0" fontId="36" fillId="6" borderId="21" xfId="10" applyNumberFormat="1" applyFont="1" applyFill="1" applyBorder="1" applyAlignment="1">
      <alignment horizontal="center" vertical="center"/>
    </xf>
    <xf numFmtId="0" fontId="24" fillId="6" borderId="21" xfId="10" applyNumberFormat="1" applyFont="1" applyFill="1" applyBorder="1" applyAlignment="1">
      <alignment horizontal="center" vertical="center"/>
    </xf>
    <xf numFmtId="0" fontId="36" fillId="6" borderId="2" xfId="10" applyNumberFormat="1" applyFont="1" applyFill="1" applyBorder="1" applyAlignment="1">
      <alignment horizontal="center" vertical="center"/>
    </xf>
    <xf numFmtId="0" fontId="36" fillId="6" borderId="7" xfId="10" applyNumberFormat="1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 wrapText="1"/>
    </xf>
    <xf numFmtId="0" fontId="34" fillId="6" borderId="7" xfId="0" applyFont="1" applyFill="1" applyBorder="1" applyAlignment="1">
      <alignment horizontal="center" vertical="center" wrapText="1"/>
    </xf>
    <xf numFmtId="0" fontId="34" fillId="6" borderId="11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6" fillId="6" borderId="2" xfId="0" applyFont="1" applyFill="1" applyBorder="1" applyAlignment="1">
      <alignment horizontal="center"/>
    </xf>
    <xf numFmtId="0" fontId="16" fillId="6" borderId="11" xfId="0" applyFont="1" applyFill="1" applyBorder="1" applyAlignment="1">
      <alignment horizontal="center"/>
    </xf>
    <xf numFmtId="9" fontId="16" fillId="6" borderId="2" xfId="0" applyNumberFormat="1" applyFont="1" applyFill="1" applyBorder="1" applyAlignment="1">
      <alignment horizontal="center" vertical="center"/>
    </xf>
    <xf numFmtId="9" fontId="16" fillId="6" borderId="11" xfId="0" applyNumberFormat="1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0" fillId="12" borderId="22" xfId="0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50" fillId="6" borderId="2" xfId="0" applyFont="1" applyFill="1" applyBorder="1" applyAlignment="1">
      <alignment horizontal="center" vertical="center"/>
    </xf>
    <xf numFmtId="0" fontId="50" fillId="6" borderId="11" xfId="0" applyFont="1" applyFill="1" applyBorder="1" applyAlignment="1">
      <alignment horizontal="center" vertical="center"/>
    </xf>
    <xf numFmtId="182" fontId="50" fillId="0" borderId="2" xfId="0" applyNumberFormat="1" applyFont="1" applyBorder="1" applyAlignment="1">
      <alignment horizontal="center" vertical="center"/>
    </xf>
    <xf numFmtId="182" fontId="50" fillId="0" borderId="11" xfId="0" applyNumberFormat="1" applyFont="1" applyBorder="1" applyAlignment="1">
      <alignment horizontal="center" vertical="center"/>
    </xf>
    <xf numFmtId="182" fontId="50" fillId="6" borderId="2" xfId="0" applyNumberFormat="1" applyFont="1" applyFill="1" applyBorder="1" applyAlignment="1">
      <alignment horizontal="center" vertical="center"/>
    </xf>
    <xf numFmtId="182" fontId="50" fillId="6" borderId="11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4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8" fillId="2" borderId="21" xfId="2" applyFont="1" applyFill="1" applyBorder="1" applyAlignment="1" applyProtection="1">
      <alignment horizontal="center" vertical="center" wrapText="1"/>
      <protection hidden="1"/>
    </xf>
    <xf numFmtId="176" fontId="7" fillId="2" borderId="21" xfId="3" applyFont="1" applyFill="1" applyBorder="1" applyAlignment="1" applyProtection="1">
      <alignment horizontal="center" vertical="center" wrapText="1"/>
      <protection hidden="1"/>
    </xf>
    <xf numFmtId="14" fontId="0" fillId="0" borderId="21" xfId="0" applyNumberFormat="1" applyBorder="1" applyAlignment="1">
      <alignment horizontal="center" vertical="center"/>
    </xf>
    <xf numFmtId="176" fontId="7" fillId="2" borderId="11" xfId="3" applyFont="1" applyFill="1" applyBorder="1" applyAlignment="1" applyProtection="1">
      <alignment horizontal="center" vertical="center" wrapText="1"/>
      <protection hidden="1"/>
    </xf>
    <xf numFmtId="181" fontId="7" fillId="2" borderId="2" xfId="3" applyNumberFormat="1" applyFont="1" applyFill="1" applyBorder="1" applyAlignment="1" applyProtection="1">
      <alignment horizontal="center" vertical="center" wrapText="1"/>
      <protection hidden="1"/>
    </xf>
    <xf numFmtId="181" fontId="7" fillId="2" borderId="7" xfId="3" applyNumberFormat="1" applyFont="1" applyFill="1" applyBorder="1" applyAlignment="1" applyProtection="1">
      <alignment horizontal="center" vertical="center" wrapText="1"/>
      <protection hidden="1"/>
    </xf>
    <xf numFmtId="181" fontId="7" fillId="2" borderId="11" xfId="3" applyNumberFormat="1" applyFont="1" applyFill="1" applyBorder="1" applyAlignment="1" applyProtection="1">
      <alignment horizontal="center" vertical="center" wrapText="1"/>
      <protection hidden="1"/>
    </xf>
    <xf numFmtId="0" fontId="0" fillId="13" borderId="21" xfId="0" applyFill="1" applyBorder="1" applyAlignment="1">
      <alignment horizontal="center" vertical="center"/>
    </xf>
    <xf numFmtId="176" fontId="42" fillId="3" borderId="28" xfId="5" applyFont="1" applyBorder="1" applyAlignment="1" applyProtection="1">
      <alignment horizontal="center" vertical="center"/>
      <protection locked="0"/>
    </xf>
    <xf numFmtId="176" fontId="42" fillId="3" borderId="17" xfId="5" applyFont="1" applyBorder="1" applyAlignment="1" applyProtection="1">
      <alignment horizontal="center" vertical="center"/>
      <protection locked="0"/>
    </xf>
    <xf numFmtId="0" fontId="50" fillId="6" borderId="2" xfId="0" applyFont="1" applyFill="1" applyBorder="1" applyAlignment="1">
      <alignment horizontal="left" vertical="center" wrapText="1"/>
    </xf>
    <xf numFmtId="0" fontId="50" fillId="6" borderId="11" xfId="0" applyFont="1" applyFill="1" applyBorder="1" applyAlignment="1">
      <alignment horizontal="left" vertical="center" wrapText="1"/>
    </xf>
    <xf numFmtId="0" fontId="0" fillId="10" borderId="22" xfId="0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0" fontId="0" fillId="11" borderId="21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50" fillId="6" borderId="2" xfId="0" applyFont="1" applyFill="1" applyBorder="1" applyAlignment="1">
      <alignment horizontal="center" vertical="center" wrapText="1"/>
    </xf>
    <xf numFmtId="0" fontId="50" fillId="6" borderId="11" xfId="0" applyFont="1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50" fillId="9" borderId="2" xfId="0" applyFont="1" applyFill="1" applyBorder="1" applyAlignment="1">
      <alignment horizontal="center" vertical="center"/>
    </xf>
    <xf numFmtId="0" fontId="50" fillId="9" borderId="11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  <xf numFmtId="0" fontId="53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3">
    <cellStyle name="Header - Bold" xfId="3" xr:uid="{F9247960-DC46-4320-B39B-DB516C4D8FAA}"/>
    <cellStyle name="Header - Thin" xfId="2" xr:uid="{A24F03A4-6DDE-45DE-B7FC-22DACB17159A}"/>
    <cellStyle name="Item - Description" xfId="6" xr:uid="{ACB05BF6-88B2-42F3-AE9F-67484584C6E0}"/>
    <cellStyle name="Item - Process" xfId="5" xr:uid="{C5A2741F-6F35-41F9-8D17-D127360FC670}"/>
    <cellStyle name="Item - Target &amp; Forecast" xfId="9" xr:uid="{67985843-28B0-4E19-A06D-85867FF53BC5}"/>
    <cellStyle name="Item - Unit cost" xfId="8" xr:uid="{5AC56DC4-7ACE-4B9A-9812-DBB020E6186A}"/>
    <cellStyle name="Normal 242" xfId="12" xr:uid="{E50FB5A4-B120-4339-87C2-2AD364293E9C}"/>
    <cellStyle name="Normal 8" xfId="10" xr:uid="{B46A5F3B-B3A9-4E38-A982-BA12E55B874E}"/>
    <cellStyle name="Quantity" xfId="7" xr:uid="{F87FF796-1EC2-4801-8600-45E23614EB2E}"/>
    <cellStyle name="Top - Bold" xfId="4" xr:uid="{66232D4B-015C-491A-818D-CC2E702FB170}"/>
    <cellStyle name="常规" xfId="0" builtinId="0"/>
    <cellStyle name="常规 2" xfId="11" xr:uid="{4CA06258-85D8-4B85-9331-12E8658701F4}"/>
    <cellStyle name="汇总" xfId="1" builtinId="25"/>
  </cellStyles>
  <dxfs count="125">
    <dxf>
      <fill>
        <patternFill>
          <bgColor rgb="FFFF0000"/>
        </patternFill>
      </fill>
    </dxf>
    <dxf>
      <numFmt numFmtId="183" formatCode="0.0%"/>
    </dxf>
    <dxf>
      <font>
        <color rgb="FFFF0000"/>
      </font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font>
        <color rgb="FFFF0000"/>
      </font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  <dxf>
      <numFmt numFmtId="183" formatCode="0.0%"/>
    </dxf>
    <dxf>
      <numFmt numFmtId="183" formatCode="0.0%"/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200773</xdr:colOff>
      <xdr:row>2</xdr:row>
      <xdr:rowOff>46882</xdr:rowOff>
    </xdr:from>
    <xdr:to>
      <xdr:col>4</xdr:col>
      <xdr:colOff>1343025</xdr:colOff>
      <xdr:row>2</xdr:row>
      <xdr:rowOff>723904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08ED170-06DD-4D24-BAB6-F4337C7B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3957638" y="80967"/>
          <a:ext cx="677022" cy="1142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0</xdr:rowOff>
    </xdr:from>
    <xdr:to>
      <xdr:col>7</xdr:col>
      <xdr:colOff>37586</xdr:colOff>
      <xdr:row>24</xdr:row>
      <xdr:rowOff>66146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EBA24F5-DD61-4CAC-AA71-43A6857D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" y="361950"/>
          <a:ext cx="4114286" cy="4047596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2</xdr:row>
      <xdr:rowOff>95250</xdr:rowOff>
    </xdr:from>
    <xdr:to>
      <xdr:col>6</xdr:col>
      <xdr:colOff>657225</xdr:colOff>
      <xdr:row>4</xdr:row>
      <xdr:rowOff>28575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7BB597C5-EC58-46A6-9610-147028A6DEA7}"/>
            </a:ext>
          </a:extLst>
        </xdr:cNvPr>
        <xdr:cNvCxnSpPr/>
      </xdr:nvCxnSpPr>
      <xdr:spPr>
        <a:xfrm>
          <a:off x="1009650" y="457200"/>
          <a:ext cx="3762375" cy="29527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1</xdr:row>
      <xdr:rowOff>28575</xdr:rowOff>
    </xdr:from>
    <xdr:to>
      <xdr:col>5</xdr:col>
      <xdr:colOff>123825</xdr:colOff>
      <xdr:row>2</xdr:row>
      <xdr:rowOff>152400</xdr:rowOff>
    </xdr:to>
    <xdr:sp macro="" textlink="">
      <xdr:nvSpPr>
        <xdr:cNvPr id="6" name="矩形: 圆角 5">
          <a:extLst>
            <a:ext uri="{FF2B5EF4-FFF2-40B4-BE49-F238E27FC236}">
              <a16:creationId xmlns:a16="http://schemas.microsoft.com/office/drawing/2014/main" id="{A9A55066-5501-4345-8F96-8BDEAEF5FB65}"/>
            </a:ext>
          </a:extLst>
        </xdr:cNvPr>
        <xdr:cNvSpPr/>
      </xdr:nvSpPr>
      <xdr:spPr>
        <a:xfrm>
          <a:off x="2466975" y="209550"/>
          <a:ext cx="1085850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宽</a:t>
          </a:r>
          <a:r>
            <a:rPr lang="en-US" altLang="zh-CN" sz="1100"/>
            <a:t>950</a:t>
          </a:r>
          <a:endParaRPr lang="zh-CN" altLang="en-US" sz="1100"/>
        </a:p>
      </xdr:txBody>
    </xdr:sp>
    <xdr:clientData/>
  </xdr:twoCellAnchor>
  <xdr:twoCellAnchor>
    <xdr:from>
      <xdr:col>1</xdr:col>
      <xdr:colOff>295275</xdr:colOff>
      <xdr:row>3</xdr:row>
      <xdr:rowOff>0</xdr:rowOff>
    </xdr:from>
    <xdr:to>
      <xdr:col>1</xdr:col>
      <xdr:colOff>571500</xdr:colOff>
      <xdr:row>23</xdr:row>
      <xdr:rowOff>171450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D8E1C44B-BC5B-4660-B536-A50272B09E24}"/>
            </a:ext>
          </a:extLst>
        </xdr:cNvPr>
        <xdr:cNvCxnSpPr/>
      </xdr:nvCxnSpPr>
      <xdr:spPr>
        <a:xfrm>
          <a:off x="981075" y="542925"/>
          <a:ext cx="276225" cy="379095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133349</xdr:colOff>
      <xdr:row>10</xdr:row>
      <xdr:rowOff>28575</xdr:rowOff>
    </xdr:from>
    <xdr:to>
      <xdr:col>1</xdr:col>
      <xdr:colOff>333374</xdr:colOff>
      <xdr:row>11</xdr:row>
      <xdr:rowOff>152400</xdr:rowOff>
    </xdr:to>
    <xdr:sp macro="" textlink="">
      <xdr:nvSpPr>
        <xdr:cNvPr id="11" name="矩形: 圆角 10">
          <a:extLst>
            <a:ext uri="{FF2B5EF4-FFF2-40B4-BE49-F238E27FC236}">
              <a16:creationId xmlns:a16="http://schemas.microsoft.com/office/drawing/2014/main" id="{7CE30464-CD13-42C8-96F0-2FEEFE1269EC}"/>
            </a:ext>
          </a:extLst>
        </xdr:cNvPr>
        <xdr:cNvSpPr/>
      </xdr:nvSpPr>
      <xdr:spPr>
        <a:xfrm>
          <a:off x="133349" y="1838325"/>
          <a:ext cx="885825" cy="304800"/>
        </a:xfrm>
        <a:prstGeom prst="roundRect">
          <a:avLst>
            <a:gd name="adj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总高</a:t>
          </a:r>
          <a:r>
            <a:rPr lang="en-US" altLang="zh-CN" sz="1100"/>
            <a:t>1900</a:t>
          </a:r>
          <a:endParaRPr lang="zh-CN" altLang="en-US" sz="1100"/>
        </a:p>
      </xdr:txBody>
    </xdr:sp>
    <xdr:clientData/>
  </xdr:twoCellAnchor>
  <xdr:twoCellAnchor>
    <xdr:from>
      <xdr:col>5</xdr:col>
      <xdr:colOff>219075</xdr:colOff>
      <xdr:row>8</xdr:row>
      <xdr:rowOff>85725</xdr:rowOff>
    </xdr:from>
    <xdr:to>
      <xdr:col>6</xdr:col>
      <xdr:colOff>590550</xdr:colOff>
      <xdr:row>12</xdr:row>
      <xdr:rowOff>19050</xdr:rowOff>
    </xdr:to>
    <xdr:cxnSp macro="">
      <xdr:nvCxnSpPr>
        <xdr:cNvPr id="12" name="直接箭头连接符 11">
          <a:extLst>
            <a:ext uri="{FF2B5EF4-FFF2-40B4-BE49-F238E27FC236}">
              <a16:creationId xmlns:a16="http://schemas.microsoft.com/office/drawing/2014/main" id="{B4A78FD7-E295-4531-899E-C90BB8759311}"/>
            </a:ext>
          </a:extLst>
        </xdr:cNvPr>
        <xdr:cNvCxnSpPr/>
      </xdr:nvCxnSpPr>
      <xdr:spPr>
        <a:xfrm>
          <a:off x="3648075" y="1533525"/>
          <a:ext cx="1057275" cy="65722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7</xdr:row>
      <xdr:rowOff>95250</xdr:rowOff>
    </xdr:from>
    <xdr:to>
      <xdr:col>6</xdr:col>
      <xdr:colOff>609600</xdr:colOff>
      <xdr:row>9</xdr:row>
      <xdr:rowOff>38100</xdr:rowOff>
    </xdr:to>
    <xdr:sp macro="" textlink="">
      <xdr:nvSpPr>
        <xdr:cNvPr id="16" name="矩形: 圆角 15">
          <a:extLst>
            <a:ext uri="{FF2B5EF4-FFF2-40B4-BE49-F238E27FC236}">
              <a16:creationId xmlns:a16="http://schemas.microsoft.com/office/drawing/2014/main" id="{090A6257-96BA-4395-BE7A-A214AB83AD0B}"/>
            </a:ext>
          </a:extLst>
        </xdr:cNvPr>
        <xdr:cNvSpPr/>
      </xdr:nvSpPr>
      <xdr:spPr>
        <a:xfrm>
          <a:off x="3962400" y="1362075"/>
          <a:ext cx="762000" cy="304800"/>
        </a:xfrm>
        <a:prstGeom prst="roundRect">
          <a:avLst>
            <a:gd name="adj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长</a:t>
          </a:r>
          <a:r>
            <a:rPr lang="en-US" altLang="zh-CN" sz="1100"/>
            <a:t>800</a:t>
          </a:r>
          <a:endParaRPr lang="zh-CN" altLang="en-US" sz="1100"/>
        </a:p>
      </xdr:txBody>
    </xdr:sp>
    <xdr:clientData/>
  </xdr:twoCellAnchor>
  <xdr:twoCellAnchor>
    <xdr:from>
      <xdr:col>3</xdr:col>
      <xdr:colOff>247650</xdr:colOff>
      <xdr:row>3</xdr:row>
      <xdr:rowOff>57150</xdr:rowOff>
    </xdr:from>
    <xdr:to>
      <xdr:col>3</xdr:col>
      <xdr:colOff>276225</xdr:colOff>
      <xdr:row>15</xdr:row>
      <xdr:rowOff>19050</xdr:rowOff>
    </xdr:to>
    <xdr:cxnSp macro="">
      <xdr:nvCxnSpPr>
        <xdr:cNvPr id="17" name="直接箭头连接符 16">
          <a:extLst>
            <a:ext uri="{FF2B5EF4-FFF2-40B4-BE49-F238E27FC236}">
              <a16:creationId xmlns:a16="http://schemas.microsoft.com/office/drawing/2014/main" id="{906163F1-C914-4D17-BF5D-08F025F2A76E}"/>
            </a:ext>
          </a:extLst>
        </xdr:cNvPr>
        <xdr:cNvCxnSpPr/>
      </xdr:nvCxnSpPr>
      <xdr:spPr>
        <a:xfrm>
          <a:off x="2305050" y="600075"/>
          <a:ext cx="28575" cy="2133600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8</xdr:row>
      <xdr:rowOff>85725</xdr:rowOff>
    </xdr:from>
    <xdr:to>
      <xdr:col>4</xdr:col>
      <xdr:colOff>447675</xdr:colOff>
      <xdr:row>10</xdr:row>
      <xdr:rowOff>28575</xdr:rowOff>
    </xdr:to>
    <xdr:sp macro="" textlink="">
      <xdr:nvSpPr>
        <xdr:cNvPr id="20" name="矩形: 圆角 19">
          <a:extLst>
            <a:ext uri="{FF2B5EF4-FFF2-40B4-BE49-F238E27FC236}">
              <a16:creationId xmlns:a16="http://schemas.microsoft.com/office/drawing/2014/main" id="{784C88D5-B78C-48C2-A8CD-7B627B706A86}"/>
            </a:ext>
          </a:extLst>
        </xdr:cNvPr>
        <xdr:cNvSpPr/>
      </xdr:nvSpPr>
      <xdr:spPr>
        <a:xfrm>
          <a:off x="2428875" y="1533525"/>
          <a:ext cx="762000" cy="304800"/>
        </a:xfrm>
        <a:prstGeom prst="roundRect">
          <a:avLst>
            <a:gd name="adj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长</a:t>
          </a:r>
          <a:r>
            <a:rPr lang="en-US" altLang="zh-CN" sz="1100"/>
            <a:t>660</a:t>
          </a:r>
          <a:endParaRPr lang="zh-CN" altLang="en-US" sz="1100"/>
        </a:p>
      </xdr:txBody>
    </xdr:sp>
    <xdr:clientData/>
  </xdr:twoCellAnchor>
  <xdr:twoCellAnchor>
    <xdr:from>
      <xdr:col>3</xdr:col>
      <xdr:colOff>276225</xdr:colOff>
      <xdr:row>14</xdr:row>
      <xdr:rowOff>152400</xdr:rowOff>
    </xdr:from>
    <xdr:to>
      <xdr:col>3</xdr:col>
      <xdr:colOff>314325</xdr:colOff>
      <xdr:row>22</xdr:row>
      <xdr:rowOff>161925</xdr:rowOff>
    </xdr:to>
    <xdr:cxnSp macro="">
      <xdr:nvCxnSpPr>
        <xdr:cNvPr id="23" name="直接箭头连接符 22">
          <a:extLst>
            <a:ext uri="{FF2B5EF4-FFF2-40B4-BE49-F238E27FC236}">
              <a16:creationId xmlns:a16="http://schemas.microsoft.com/office/drawing/2014/main" id="{D13046F1-0691-418B-B9CF-0DCA342629A6}"/>
            </a:ext>
          </a:extLst>
        </xdr:cNvPr>
        <xdr:cNvCxnSpPr/>
      </xdr:nvCxnSpPr>
      <xdr:spPr>
        <a:xfrm>
          <a:off x="2333625" y="2686050"/>
          <a:ext cx="38100" cy="1457325"/>
        </a:xfrm>
        <a:prstGeom prst="straightConnector1">
          <a:avLst/>
        </a:prstGeom>
        <a:ln w="38100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390525</xdr:colOff>
      <xdr:row>16</xdr:row>
      <xdr:rowOff>123825</xdr:rowOff>
    </xdr:from>
    <xdr:to>
      <xdr:col>4</xdr:col>
      <xdr:colOff>466725</xdr:colOff>
      <xdr:row>18</xdr:row>
      <xdr:rowOff>66675</xdr:rowOff>
    </xdr:to>
    <xdr:sp macro="" textlink="">
      <xdr:nvSpPr>
        <xdr:cNvPr id="25" name="矩形: 圆角 24">
          <a:extLst>
            <a:ext uri="{FF2B5EF4-FFF2-40B4-BE49-F238E27FC236}">
              <a16:creationId xmlns:a16="http://schemas.microsoft.com/office/drawing/2014/main" id="{17DD0793-A432-456C-B86F-069DF6BDCDDD}"/>
            </a:ext>
          </a:extLst>
        </xdr:cNvPr>
        <xdr:cNvSpPr/>
      </xdr:nvSpPr>
      <xdr:spPr>
        <a:xfrm>
          <a:off x="2447925" y="3019425"/>
          <a:ext cx="762000" cy="304800"/>
        </a:xfrm>
        <a:prstGeom prst="roundRect">
          <a:avLst>
            <a:gd name="adj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长</a:t>
          </a:r>
          <a:r>
            <a:rPr lang="en-US" altLang="zh-CN" sz="1100"/>
            <a:t>660</a:t>
          </a:r>
          <a:endParaRPr lang="zh-CN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ZHU Vickey" id="{474E19FF-39AC-4FD4-BA19-D2BA9DEE9AB8}" userId="S::vickey.zhu@faurecia.com::2d4bd3c8-4097-4276-bfcc-fa8ea50c9bbb" providerId="AD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" dT="2021-12-21T06:29:02.43" personId="{474E19FF-39AC-4FD4-BA19-D2BA9DEE9AB8}" id="{AB81B638-0268-47FE-8B4B-906C3594E5DA}">
    <text>前10，中10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C4DF8-C572-45F8-B8A7-706DF6227C27}">
  <dimension ref="A1:R56"/>
  <sheetViews>
    <sheetView showGridLines="0" topLeftCell="A9" zoomScaleNormal="100" workbookViewId="0">
      <selection activeCell="I18" sqref="I18:I19"/>
    </sheetView>
  </sheetViews>
  <sheetFormatPr defaultColWidth="9.125" defaultRowHeight="16.5"/>
  <cols>
    <col min="1" max="1" width="9.25" style="1" bestFit="1" customWidth="1"/>
    <col min="2" max="2" width="9.125" style="1"/>
    <col min="3" max="3" width="18.25" style="1" customWidth="1"/>
    <col min="4" max="4" width="13.75" style="1" customWidth="1"/>
    <col min="5" max="5" width="9.75" style="1" bestFit="1" customWidth="1"/>
    <col min="6" max="6" width="22.125" style="1" customWidth="1"/>
    <col min="7" max="7" width="9" style="1" customWidth="1"/>
    <col min="8" max="8" width="10.125" style="6" bestFit="1" customWidth="1"/>
    <col min="9" max="9" width="9.125" style="1"/>
    <col min="10" max="10" width="6.75" style="1" bestFit="1" customWidth="1"/>
    <col min="11" max="11" width="8.75" style="1" customWidth="1"/>
    <col min="12" max="12" width="20.25" style="6" customWidth="1"/>
    <col min="13" max="13" width="14.125" style="1" bestFit="1" customWidth="1"/>
    <col min="14" max="16" width="9.125" style="1"/>
    <col min="17" max="17" width="12.25" style="1" customWidth="1"/>
    <col min="18" max="16384" width="9.125" style="1"/>
  </cols>
  <sheetData>
    <row r="1" spans="1:18">
      <c r="A1" s="1" t="s">
        <v>0</v>
      </c>
    </row>
    <row r="2" spans="1:18" ht="40.5" customHeight="1">
      <c r="A2" s="127" t="s">
        <v>1</v>
      </c>
      <c r="B2" s="127" t="s">
        <v>2</v>
      </c>
      <c r="C2" s="130" t="s">
        <v>3</v>
      </c>
      <c r="D2" s="132" t="s">
        <v>4</v>
      </c>
      <c r="E2" s="132" t="s">
        <v>5</v>
      </c>
      <c r="F2" s="138" t="s">
        <v>6</v>
      </c>
      <c r="G2" s="134" t="s">
        <v>7</v>
      </c>
      <c r="H2" s="130" t="s">
        <v>8</v>
      </c>
      <c r="I2" s="130" t="s">
        <v>9</v>
      </c>
      <c r="J2" s="136" t="s">
        <v>10</v>
      </c>
      <c r="K2" s="137"/>
      <c r="L2" s="2"/>
      <c r="M2" s="3"/>
    </row>
    <row r="3" spans="1:18" ht="18.75" customHeight="1">
      <c r="A3" s="128"/>
      <c r="B3" s="128"/>
      <c r="C3" s="131"/>
      <c r="D3" s="133"/>
      <c r="E3" s="133"/>
      <c r="F3" s="139"/>
      <c r="G3" s="135"/>
      <c r="H3" s="131"/>
      <c r="I3" s="131"/>
      <c r="J3" s="4"/>
      <c r="K3" s="5"/>
      <c r="L3" s="2"/>
      <c r="M3" s="6"/>
      <c r="N3" s="6"/>
      <c r="O3" s="6"/>
      <c r="P3" s="6"/>
      <c r="Q3" s="6"/>
      <c r="R3" s="6"/>
    </row>
    <row r="4" spans="1:18" ht="18.75" customHeight="1">
      <c r="A4" s="129"/>
      <c r="B4" s="129"/>
      <c r="C4" s="131"/>
      <c r="D4" s="133"/>
      <c r="E4" s="133"/>
      <c r="F4" s="139"/>
      <c r="G4" s="135"/>
      <c r="H4" s="131"/>
      <c r="I4" s="131"/>
      <c r="J4" s="4" t="s">
        <v>11</v>
      </c>
      <c r="K4" s="4" t="s">
        <v>12</v>
      </c>
      <c r="L4" s="72" t="s">
        <v>248</v>
      </c>
    </row>
    <row r="5" spans="1:18">
      <c r="A5" s="27" t="s">
        <v>22</v>
      </c>
      <c r="B5" s="7" t="s">
        <v>13</v>
      </c>
      <c r="C5" s="7" t="s">
        <v>14</v>
      </c>
      <c r="D5" s="8" t="s">
        <v>15</v>
      </c>
      <c r="E5" s="8" t="s">
        <v>16</v>
      </c>
      <c r="F5" s="9" t="s">
        <v>38</v>
      </c>
      <c r="G5" s="10" t="s">
        <v>17</v>
      </c>
      <c r="H5" s="36">
        <v>12</v>
      </c>
      <c r="I5" s="11">
        <v>200000</v>
      </c>
      <c r="J5" s="12">
        <v>2</v>
      </c>
      <c r="K5" s="13">
        <f t="shared" ref="K5:K44" si="0">J5*I5</f>
        <v>400000</v>
      </c>
      <c r="L5" s="72" t="s">
        <v>249</v>
      </c>
    </row>
    <row r="6" spans="1:18">
      <c r="A6" s="27" t="s">
        <v>22</v>
      </c>
      <c r="B6" s="7" t="s">
        <v>13</v>
      </c>
      <c r="C6" s="7" t="s">
        <v>14</v>
      </c>
      <c r="D6" s="8" t="s">
        <v>15</v>
      </c>
      <c r="E6" s="8" t="s">
        <v>16</v>
      </c>
      <c r="F6" s="9" t="s">
        <v>244</v>
      </c>
      <c r="G6" s="10" t="s">
        <v>17</v>
      </c>
      <c r="H6" s="36">
        <v>12</v>
      </c>
      <c r="I6" s="11">
        <v>200000</v>
      </c>
      <c r="J6" s="12">
        <v>2</v>
      </c>
      <c r="K6" s="13">
        <f t="shared" si="0"/>
        <v>400000</v>
      </c>
      <c r="L6" s="72" t="s">
        <v>249</v>
      </c>
      <c r="M6" s="3"/>
    </row>
    <row r="7" spans="1:18" ht="17.25" customHeight="1">
      <c r="A7" s="27" t="s">
        <v>22</v>
      </c>
      <c r="B7" s="7" t="s">
        <v>13</v>
      </c>
      <c r="C7" s="7" t="s">
        <v>14</v>
      </c>
      <c r="D7" s="8" t="s">
        <v>15</v>
      </c>
      <c r="E7" s="8" t="s">
        <v>19</v>
      </c>
      <c r="F7" s="9" t="s">
        <v>70</v>
      </c>
      <c r="G7" s="10" t="s">
        <v>17</v>
      </c>
      <c r="H7" s="36">
        <v>12</v>
      </c>
      <c r="I7" s="11">
        <v>60000</v>
      </c>
      <c r="J7" s="12">
        <v>1</v>
      </c>
      <c r="K7" s="13">
        <f t="shared" si="0"/>
        <v>60000</v>
      </c>
      <c r="L7" s="70" t="s">
        <v>250</v>
      </c>
      <c r="M7" s="3"/>
    </row>
    <row r="8" spans="1:18">
      <c r="A8" s="27" t="s">
        <v>22</v>
      </c>
      <c r="B8" s="7" t="s">
        <v>13</v>
      </c>
      <c r="C8" s="7" t="s">
        <v>75</v>
      </c>
      <c r="D8" s="8" t="s">
        <v>15</v>
      </c>
      <c r="E8" s="8" t="s">
        <v>19</v>
      </c>
      <c r="F8" s="9" t="s">
        <v>76</v>
      </c>
      <c r="G8" s="10" t="s">
        <v>79</v>
      </c>
      <c r="H8" s="36">
        <v>12</v>
      </c>
      <c r="I8" s="11">
        <v>100000</v>
      </c>
      <c r="J8" s="12">
        <v>3</v>
      </c>
      <c r="K8" s="13">
        <f t="shared" si="0"/>
        <v>300000</v>
      </c>
      <c r="L8" s="70" t="s">
        <v>251</v>
      </c>
      <c r="M8" s="3"/>
    </row>
    <row r="9" spans="1:18">
      <c r="A9" s="27" t="s">
        <v>22</v>
      </c>
      <c r="B9" s="7" t="s">
        <v>13</v>
      </c>
      <c r="C9" s="7" t="s">
        <v>78</v>
      </c>
      <c r="D9" s="8" t="s">
        <v>15</v>
      </c>
      <c r="E9" s="8" t="s">
        <v>16</v>
      </c>
      <c r="F9" s="9" t="s">
        <v>77</v>
      </c>
      <c r="G9" s="10" t="s">
        <v>79</v>
      </c>
      <c r="H9" s="36">
        <v>12</v>
      </c>
      <c r="I9" s="11">
        <v>100000</v>
      </c>
      <c r="J9" s="12">
        <v>1</v>
      </c>
      <c r="K9" s="13">
        <f t="shared" si="0"/>
        <v>100000</v>
      </c>
      <c r="L9" s="70" t="s">
        <v>251</v>
      </c>
      <c r="M9" s="3"/>
    </row>
    <row r="10" spans="1:18">
      <c r="A10" s="27" t="s">
        <v>69</v>
      </c>
      <c r="B10" s="7" t="s">
        <v>13</v>
      </c>
      <c r="C10" s="7" t="s">
        <v>14</v>
      </c>
      <c r="D10" s="8" t="s">
        <v>15</v>
      </c>
      <c r="E10" s="8" t="s">
        <v>16</v>
      </c>
      <c r="F10" s="9" t="s">
        <v>71</v>
      </c>
      <c r="G10" s="10" t="s">
        <v>17</v>
      </c>
      <c r="H10" s="36">
        <v>12</v>
      </c>
      <c r="I10" s="11">
        <v>196000</v>
      </c>
      <c r="J10" s="12">
        <v>1</v>
      </c>
      <c r="K10" s="13">
        <f>J10*I10</f>
        <v>196000</v>
      </c>
      <c r="L10" s="70" t="s">
        <v>260</v>
      </c>
      <c r="M10" s="3"/>
    </row>
    <row r="11" spans="1:18">
      <c r="A11" s="27" t="s">
        <v>69</v>
      </c>
      <c r="B11" s="7" t="s">
        <v>13</v>
      </c>
      <c r="C11" s="7" t="s">
        <v>14</v>
      </c>
      <c r="D11" s="8" t="s">
        <v>15</v>
      </c>
      <c r="E11" s="8" t="s">
        <v>16</v>
      </c>
      <c r="F11" s="9" t="s">
        <v>72</v>
      </c>
      <c r="G11" s="10" t="s">
        <v>17</v>
      </c>
      <c r="H11" s="36">
        <v>12</v>
      </c>
      <c r="I11" s="11">
        <v>196000</v>
      </c>
      <c r="J11" s="12">
        <v>1</v>
      </c>
      <c r="K11" s="13">
        <f t="shared" si="0"/>
        <v>196000</v>
      </c>
      <c r="L11" s="70" t="s">
        <v>260</v>
      </c>
      <c r="M11" s="3"/>
    </row>
    <row r="12" spans="1:18">
      <c r="A12" s="27" t="s">
        <v>69</v>
      </c>
      <c r="B12" s="7" t="s">
        <v>13</v>
      </c>
      <c r="C12" s="7" t="s">
        <v>14</v>
      </c>
      <c r="D12" s="8" t="s">
        <v>15</v>
      </c>
      <c r="E12" s="8" t="s">
        <v>16</v>
      </c>
      <c r="F12" s="9" t="s">
        <v>73</v>
      </c>
      <c r="G12" s="10" t="s">
        <v>17</v>
      </c>
      <c r="H12" s="36">
        <v>12</v>
      </c>
      <c r="I12" s="11">
        <v>196000</v>
      </c>
      <c r="J12" s="12">
        <v>1</v>
      </c>
      <c r="K12" s="13">
        <f>J12*I12</f>
        <v>196000</v>
      </c>
      <c r="L12" s="70" t="s">
        <v>260</v>
      </c>
      <c r="M12" s="3"/>
    </row>
    <row r="13" spans="1:18">
      <c r="A13" s="27" t="s">
        <v>69</v>
      </c>
      <c r="B13" s="7" t="s">
        <v>13</v>
      </c>
      <c r="C13" s="7" t="s">
        <v>14</v>
      </c>
      <c r="D13" s="8" t="s">
        <v>15</v>
      </c>
      <c r="E13" s="8" t="s">
        <v>16</v>
      </c>
      <c r="F13" s="9" t="s">
        <v>74</v>
      </c>
      <c r="G13" s="10" t="s">
        <v>17</v>
      </c>
      <c r="H13" s="36">
        <v>12</v>
      </c>
      <c r="I13" s="11">
        <v>196000</v>
      </c>
      <c r="J13" s="12">
        <v>1</v>
      </c>
      <c r="K13" s="13">
        <f t="shared" si="0"/>
        <v>196000</v>
      </c>
      <c r="L13" s="70" t="s">
        <v>260</v>
      </c>
      <c r="M13" s="3"/>
    </row>
    <row r="14" spans="1:18" ht="21.75" customHeight="1">
      <c r="A14" s="27" t="s">
        <v>47</v>
      </c>
      <c r="B14" s="7" t="s">
        <v>13</v>
      </c>
      <c r="C14" s="7" t="s">
        <v>14</v>
      </c>
      <c r="D14" s="8" t="s">
        <v>26</v>
      </c>
      <c r="E14" s="8" t="s">
        <v>19</v>
      </c>
      <c r="F14" s="9" t="s">
        <v>80</v>
      </c>
      <c r="G14" s="10" t="s">
        <v>17</v>
      </c>
      <c r="H14" s="36">
        <v>12</v>
      </c>
      <c r="I14" s="11">
        <v>100000</v>
      </c>
      <c r="J14" s="12">
        <v>4</v>
      </c>
      <c r="K14" s="13">
        <f t="shared" si="0"/>
        <v>400000</v>
      </c>
      <c r="L14" s="71" t="s">
        <v>252</v>
      </c>
    </row>
    <row r="15" spans="1:18" ht="18.75" customHeight="1">
      <c r="A15" s="27" t="s">
        <v>22</v>
      </c>
      <c r="B15" s="7" t="s">
        <v>13</v>
      </c>
      <c r="C15" s="7" t="s">
        <v>18</v>
      </c>
      <c r="D15" s="8" t="s">
        <v>15</v>
      </c>
      <c r="E15" s="8" t="s">
        <v>16</v>
      </c>
      <c r="F15" s="9" t="s">
        <v>245</v>
      </c>
      <c r="G15" s="10" t="s">
        <v>17</v>
      </c>
      <c r="H15" s="36">
        <v>9</v>
      </c>
      <c r="I15" s="11">
        <v>50000</v>
      </c>
      <c r="J15" s="12">
        <v>1</v>
      </c>
      <c r="K15" s="13">
        <f t="shared" si="0"/>
        <v>50000</v>
      </c>
      <c r="L15" s="34"/>
    </row>
    <row r="16" spans="1:18" ht="27.75" customHeight="1">
      <c r="A16" s="27" t="s">
        <v>22</v>
      </c>
      <c r="B16" s="7" t="s">
        <v>13</v>
      </c>
      <c r="C16" s="7" t="s">
        <v>23</v>
      </c>
      <c r="D16" s="8" t="s">
        <v>15</v>
      </c>
      <c r="E16" s="8" t="s">
        <v>16</v>
      </c>
      <c r="F16" s="9" t="s">
        <v>253</v>
      </c>
      <c r="G16" s="10" t="s">
        <v>17</v>
      </c>
      <c r="H16" s="36">
        <v>6</v>
      </c>
      <c r="I16" s="11">
        <v>12000</v>
      </c>
      <c r="J16" s="12">
        <v>2</v>
      </c>
      <c r="K16" s="13">
        <f t="shared" si="0"/>
        <v>24000</v>
      </c>
      <c r="L16" s="73" t="s">
        <v>254</v>
      </c>
    </row>
    <row r="17" spans="1:17">
      <c r="A17" s="27" t="s">
        <v>22</v>
      </c>
      <c r="B17" s="7" t="s">
        <v>13</v>
      </c>
      <c r="C17" s="7" t="s">
        <v>23</v>
      </c>
      <c r="D17" s="8" t="s">
        <v>15</v>
      </c>
      <c r="E17" s="8" t="s">
        <v>19</v>
      </c>
      <c r="F17" s="9" t="s">
        <v>81</v>
      </c>
      <c r="G17" s="10" t="s">
        <v>17</v>
      </c>
      <c r="H17" s="36">
        <v>10</v>
      </c>
      <c r="I17" s="11">
        <v>98000</v>
      </c>
      <c r="J17" s="12">
        <v>1</v>
      </c>
      <c r="K17" s="13">
        <f t="shared" si="0"/>
        <v>98000</v>
      </c>
      <c r="L17" s="74" t="s">
        <v>255</v>
      </c>
      <c r="M17" s="14"/>
      <c r="Q17" s="15"/>
    </row>
    <row r="18" spans="1:17">
      <c r="A18" s="27" t="s">
        <v>22</v>
      </c>
      <c r="B18" s="7" t="s">
        <v>13</v>
      </c>
      <c r="C18" s="7" t="s">
        <v>18</v>
      </c>
      <c r="D18" s="8" t="s">
        <v>15</v>
      </c>
      <c r="E18" s="8" t="s">
        <v>19</v>
      </c>
      <c r="F18" s="9" t="s">
        <v>82</v>
      </c>
      <c r="G18" s="10" t="s">
        <v>17</v>
      </c>
      <c r="H18" s="36">
        <v>10</v>
      </c>
      <c r="I18" s="11">
        <v>96000</v>
      </c>
      <c r="J18" s="12">
        <v>1</v>
      </c>
      <c r="K18" s="13">
        <f t="shared" si="0"/>
        <v>96000</v>
      </c>
      <c r="L18" s="74" t="s">
        <v>255</v>
      </c>
      <c r="M18" s="14"/>
      <c r="Q18" s="15"/>
    </row>
    <row r="19" spans="1:17">
      <c r="A19" s="27" t="s">
        <v>22</v>
      </c>
      <c r="B19" s="7" t="s">
        <v>13</v>
      </c>
      <c r="C19" s="7" t="s">
        <v>18</v>
      </c>
      <c r="D19" s="8" t="s">
        <v>15</v>
      </c>
      <c r="E19" s="8" t="s">
        <v>19</v>
      </c>
      <c r="F19" s="9" t="s">
        <v>83</v>
      </c>
      <c r="G19" s="10" t="s">
        <v>17</v>
      </c>
      <c r="H19" s="36">
        <v>12</v>
      </c>
      <c r="I19" s="11">
        <v>97000</v>
      </c>
      <c r="J19" s="12">
        <v>1</v>
      </c>
      <c r="K19" s="13">
        <f t="shared" si="0"/>
        <v>97000</v>
      </c>
      <c r="L19" s="74" t="s">
        <v>255</v>
      </c>
      <c r="M19" s="14"/>
      <c r="Q19" s="15"/>
    </row>
    <row r="20" spans="1:17">
      <c r="A20" s="27" t="s">
        <v>22</v>
      </c>
      <c r="B20" s="7" t="s">
        <v>13</v>
      </c>
      <c r="C20" s="7" t="s">
        <v>18</v>
      </c>
      <c r="D20" s="8" t="s">
        <v>15</v>
      </c>
      <c r="E20" s="8" t="s">
        <v>16</v>
      </c>
      <c r="F20" s="9" t="s">
        <v>246</v>
      </c>
      <c r="G20" s="10" t="s">
        <v>17</v>
      </c>
      <c r="H20" s="36">
        <v>10</v>
      </c>
      <c r="I20" s="11">
        <v>50000</v>
      </c>
      <c r="J20" s="12">
        <v>1</v>
      </c>
      <c r="K20" s="13">
        <f t="shared" si="0"/>
        <v>50000</v>
      </c>
      <c r="L20" s="74" t="s">
        <v>256</v>
      </c>
      <c r="M20" s="14"/>
      <c r="Q20" s="15"/>
    </row>
    <row r="21" spans="1:17">
      <c r="A21" s="27" t="s">
        <v>22</v>
      </c>
      <c r="B21" s="7" t="s">
        <v>13</v>
      </c>
      <c r="C21" s="7" t="s">
        <v>18</v>
      </c>
      <c r="D21" s="8" t="s">
        <v>15</v>
      </c>
      <c r="E21" s="8" t="s">
        <v>16</v>
      </c>
      <c r="F21" s="9" t="s">
        <v>84</v>
      </c>
      <c r="G21" s="10" t="s">
        <v>17</v>
      </c>
      <c r="H21" s="36">
        <v>12</v>
      </c>
      <c r="I21" s="11">
        <v>15000</v>
      </c>
      <c r="J21" s="12">
        <v>20</v>
      </c>
      <c r="K21" s="13">
        <f t="shared" si="0"/>
        <v>300000</v>
      </c>
      <c r="L21" s="34"/>
      <c r="M21" s="14"/>
      <c r="Q21" s="15"/>
    </row>
    <row r="22" spans="1:17">
      <c r="A22" s="27" t="s">
        <v>22</v>
      </c>
      <c r="B22" s="7" t="s">
        <v>13</v>
      </c>
      <c r="C22" s="7" t="s">
        <v>18</v>
      </c>
      <c r="D22" s="8" t="s">
        <v>15</v>
      </c>
      <c r="E22" s="8" t="s">
        <v>16</v>
      </c>
      <c r="F22" s="9" t="s">
        <v>247</v>
      </c>
      <c r="G22" s="10" t="s">
        <v>17</v>
      </c>
      <c r="H22" s="36">
        <v>12</v>
      </c>
      <c r="I22" s="11">
        <v>102000</v>
      </c>
      <c r="J22" s="12">
        <v>1</v>
      </c>
      <c r="K22" s="13">
        <f t="shared" si="0"/>
        <v>102000</v>
      </c>
      <c r="L22" s="34" t="s">
        <v>257</v>
      </c>
      <c r="M22" s="14"/>
      <c r="Q22" s="15"/>
    </row>
    <row r="23" spans="1:17">
      <c r="A23" s="27" t="s">
        <v>22</v>
      </c>
      <c r="B23" s="7" t="s">
        <v>13</v>
      </c>
      <c r="C23" s="7" t="s">
        <v>18</v>
      </c>
      <c r="D23" s="8" t="s">
        <v>15</v>
      </c>
      <c r="E23" s="8" t="s">
        <v>16</v>
      </c>
      <c r="F23" s="9" t="s">
        <v>85</v>
      </c>
      <c r="G23" s="10" t="s">
        <v>17</v>
      </c>
      <c r="H23" s="36">
        <v>12</v>
      </c>
      <c r="I23" s="11">
        <v>15000</v>
      </c>
      <c r="J23" s="12">
        <v>20</v>
      </c>
      <c r="K23" s="13">
        <f t="shared" si="0"/>
        <v>300000</v>
      </c>
      <c r="L23" s="34"/>
    </row>
    <row r="24" spans="1:17">
      <c r="A24" s="27" t="s">
        <v>22</v>
      </c>
      <c r="B24" s="7" t="s">
        <v>13</v>
      </c>
      <c r="C24" s="7" t="s">
        <v>18</v>
      </c>
      <c r="D24" s="8" t="s">
        <v>15</v>
      </c>
      <c r="E24" s="8" t="s">
        <v>19</v>
      </c>
      <c r="F24" s="9" t="s">
        <v>86</v>
      </c>
      <c r="G24" s="10" t="s">
        <v>17</v>
      </c>
      <c r="H24" s="36">
        <v>8</v>
      </c>
      <c r="I24" s="11">
        <v>78000</v>
      </c>
      <c r="J24" s="12">
        <v>1</v>
      </c>
      <c r="K24" s="13">
        <f t="shared" si="0"/>
        <v>78000</v>
      </c>
      <c r="L24" s="34"/>
    </row>
    <row r="25" spans="1:17" ht="18" customHeight="1">
      <c r="A25" s="27" t="s">
        <v>22</v>
      </c>
      <c r="B25" s="7" t="s">
        <v>13</v>
      </c>
      <c r="C25" s="7" t="s">
        <v>18</v>
      </c>
      <c r="D25" s="8" t="s">
        <v>26</v>
      </c>
      <c r="E25" s="8" t="s">
        <v>16</v>
      </c>
      <c r="F25" s="9" t="s">
        <v>87</v>
      </c>
      <c r="G25" s="10" t="s">
        <v>17</v>
      </c>
      <c r="H25" s="36">
        <v>14</v>
      </c>
      <c r="I25" s="11">
        <v>152000</v>
      </c>
      <c r="J25" s="12">
        <v>2</v>
      </c>
      <c r="K25" s="13">
        <f t="shared" si="0"/>
        <v>304000</v>
      </c>
      <c r="L25" s="34" t="s">
        <v>258</v>
      </c>
    </row>
    <row r="26" spans="1:17">
      <c r="A26" s="27" t="s">
        <v>22</v>
      </c>
      <c r="B26" s="7" t="s">
        <v>13</v>
      </c>
      <c r="C26" s="7" t="s">
        <v>18</v>
      </c>
      <c r="D26" s="8" t="s">
        <v>26</v>
      </c>
      <c r="E26" s="8" t="s">
        <v>16</v>
      </c>
      <c r="F26" s="9" t="s">
        <v>88</v>
      </c>
      <c r="G26" s="10" t="s">
        <v>17</v>
      </c>
      <c r="H26" s="36">
        <v>14</v>
      </c>
      <c r="I26" s="11">
        <v>162000</v>
      </c>
      <c r="J26" s="12">
        <v>1</v>
      </c>
      <c r="K26" s="13">
        <f t="shared" si="0"/>
        <v>162000</v>
      </c>
      <c r="L26" s="74" t="s">
        <v>259</v>
      </c>
    </row>
    <row r="27" spans="1:17">
      <c r="A27" s="27" t="s">
        <v>22</v>
      </c>
      <c r="B27" s="7" t="s">
        <v>13</v>
      </c>
      <c r="C27" s="7" t="s">
        <v>18</v>
      </c>
      <c r="D27" s="8" t="s">
        <v>15</v>
      </c>
      <c r="E27" s="8" t="s">
        <v>16</v>
      </c>
      <c r="F27" s="9" t="s">
        <v>89</v>
      </c>
      <c r="G27" s="10" t="s">
        <v>17</v>
      </c>
      <c r="H27" s="36">
        <v>14</v>
      </c>
      <c r="I27" s="11">
        <v>50000</v>
      </c>
      <c r="J27" s="12">
        <v>1</v>
      </c>
      <c r="K27" s="13">
        <f t="shared" si="0"/>
        <v>50000</v>
      </c>
      <c r="L27" s="34" t="s">
        <v>258</v>
      </c>
    </row>
    <row r="28" spans="1:17">
      <c r="A28" s="27" t="s">
        <v>22</v>
      </c>
      <c r="B28" s="7" t="s">
        <v>13</v>
      </c>
      <c r="C28" s="7" t="s">
        <v>18</v>
      </c>
      <c r="D28" s="8" t="s">
        <v>15</v>
      </c>
      <c r="E28" s="8" t="s">
        <v>16</v>
      </c>
      <c r="F28" s="9" t="s">
        <v>90</v>
      </c>
      <c r="G28" s="10" t="s">
        <v>17</v>
      </c>
      <c r="H28" s="36">
        <v>12</v>
      </c>
      <c r="I28" s="11">
        <v>130000</v>
      </c>
      <c r="J28" s="12">
        <v>1</v>
      </c>
      <c r="K28" s="13">
        <f t="shared" si="0"/>
        <v>130000</v>
      </c>
      <c r="L28" s="34"/>
    </row>
    <row r="29" spans="1:17">
      <c r="A29" s="27" t="s">
        <v>22</v>
      </c>
      <c r="B29" s="7" t="s">
        <v>13</v>
      </c>
      <c r="C29" s="7" t="s">
        <v>18</v>
      </c>
      <c r="D29" s="8" t="s">
        <v>15</v>
      </c>
      <c r="E29" s="8" t="s">
        <v>16</v>
      </c>
      <c r="F29" s="9" t="s">
        <v>91</v>
      </c>
      <c r="G29" s="10" t="s">
        <v>17</v>
      </c>
      <c r="H29" s="36">
        <v>8</v>
      </c>
      <c r="I29" s="11">
        <v>50000</v>
      </c>
      <c r="J29" s="12">
        <v>1</v>
      </c>
      <c r="K29" s="13">
        <f t="shared" si="0"/>
        <v>50000</v>
      </c>
      <c r="L29" s="34"/>
    </row>
    <row r="30" spans="1:17">
      <c r="A30" s="27" t="s">
        <v>47</v>
      </c>
      <c r="B30" s="7" t="s">
        <v>13</v>
      </c>
      <c r="C30" s="7" t="s">
        <v>18</v>
      </c>
      <c r="D30" s="8" t="s">
        <v>26</v>
      </c>
      <c r="E30" s="8" t="s">
        <v>16</v>
      </c>
      <c r="F30" s="9" t="s">
        <v>92</v>
      </c>
      <c r="G30" s="10" t="s">
        <v>17</v>
      </c>
      <c r="H30" s="36">
        <v>8</v>
      </c>
      <c r="I30" s="11">
        <v>6000</v>
      </c>
      <c r="J30" s="12">
        <v>4</v>
      </c>
      <c r="K30" s="13">
        <f t="shared" si="0"/>
        <v>24000</v>
      </c>
      <c r="L30" s="34"/>
    </row>
    <row r="31" spans="1:17">
      <c r="A31" s="27" t="s">
        <v>47</v>
      </c>
      <c r="B31" s="7" t="s">
        <v>13</v>
      </c>
      <c r="C31" s="7" t="s">
        <v>18</v>
      </c>
      <c r="D31" s="8" t="s">
        <v>26</v>
      </c>
      <c r="E31" s="8" t="s">
        <v>16</v>
      </c>
      <c r="F31" s="9" t="s">
        <v>93</v>
      </c>
      <c r="G31" s="10" t="s">
        <v>17</v>
      </c>
      <c r="H31" s="36">
        <v>8</v>
      </c>
      <c r="I31" s="11">
        <v>6000</v>
      </c>
      <c r="J31" s="12">
        <v>7</v>
      </c>
      <c r="K31" s="13">
        <f t="shared" si="0"/>
        <v>42000</v>
      </c>
      <c r="L31" s="34"/>
    </row>
    <row r="32" spans="1:17">
      <c r="A32" s="27" t="s">
        <v>43</v>
      </c>
      <c r="B32" s="7" t="s">
        <v>13</v>
      </c>
      <c r="C32" s="7" t="s">
        <v>20</v>
      </c>
      <c r="D32" s="8" t="s">
        <v>15</v>
      </c>
      <c r="E32" s="8" t="s">
        <v>16</v>
      </c>
      <c r="F32" s="9" t="s">
        <v>94</v>
      </c>
      <c r="G32" s="10" t="s">
        <v>21</v>
      </c>
      <c r="H32" s="36">
        <v>7</v>
      </c>
      <c r="I32" s="11">
        <v>50000</v>
      </c>
      <c r="J32" s="12">
        <v>2</v>
      </c>
      <c r="K32" s="13">
        <f t="shared" ref="K32:K35" si="1">J32*I32</f>
        <v>100000</v>
      </c>
      <c r="L32" s="34"/>
    </row>
    <row r="33" spans="1:12">
      <c r="A33" s="27" t="s">
        <v>43</v>
      </c>
      <c r="B33" s="7" t="s">
        <v>13</v>
      </c>
      <c r="C33" s="7" t="s">
        <v>20</v>
      </c>
      <c r="D33" s="8" t="s">
        <v>15</v>
      </c>
      <c r="E33" s="8" t="s">
        <v>16</v>
      </c>
      <c r="F33" s="9" t="s">
        <v>94</v>
      </c>
      <c r="G33" s="10" t="s">
        <v>21</v>
      </c>
      <c r="H33" s="36">
        <v>7</v>
      </c>
      <c r="I33" s="11">
        <v>50000</v>
      </c>
      <c r="J33" s="12">
        <v>2</v>
      </c>
      <c r="K33" s="13">
        <f t="shared" si="1"/>
        <v>100000</v>
      </c>
      <c r="L33" s="34"/>
    </row>
    <row r="34" spans="1:12">
      <c r="A34" s="27" t="s">
        <v>43</v>
      </c>
      <c r="B34" s="7" t="s">
        <v>13</v>
      </c>
      <c r="C34" s="7" t="s">
        <v>20</v>
      </c>
      <c r="D34" s="8" t="s">
        <v>15</v>
      </c>
      <c r="E34" s="8" t="s">
        <v>16</v>
      </c>
      <c r="F34" s="9" t="s">
        <v>95</v>
      </c>
      <c r="G34" s="10" t="s">
        <v>21</v>
      </c>
      <c r="H34" s="36">
        <v>7</v>
      </c>
      <c r="I34" s="11">
        <v>50000</v>
      </c>
      <c r="J34" s="12">
        <v>2</v>
      </c>
      <c r="K34" s="13">
        <f t="shared" si="1"/>
        <v>100000</v>
      </c>
      <c r="L34" s="34"/>
    </row>
    <row r="35" spans="1:12">
      <c r="A35" s="27" t="s">
        <v>43</v>
      </c>
      <c r="B35" s="7" t="s">
        <v>13</v>
      </c>
      <c r="C35" s="7" t="s">
        <v>20</v>
      </c>
      <c r="D35" s="8" t="s">
        <v>15</v>
      </c>
      <c r="E35" s="8" t="s">
        <v>16</v>
      </c>
      <c r="F35" s="9" t="s">
        <v>48</v>
      </c>
      <c r="G35" s="10" t="s">
        <v>21</v>
      </c>
      <c r="H35" s="36">
        <v>7</v>
      </c>
      <c r="I35" s="11">
        <v>65000</v>
      </c>
      <c r="J35" s="12">
        <v>2</v>
      </c>
      <c r="K35" s="13">
        <f t="shared" si="1"/>
        <v>130000</v>
      </c>
      <c r="L35" s="34"/>
    </row>
    <row r="36" spans="1:12">
      <c r="A36" s="27" t="s">
        <v>47</v>
      </c>
      <c r="B36" s="7" t="s">
        <v>13</v>
      </c>
      <c r="C36" s="7" t="s">
        <v>44</v>
      </c>
      <c r="D36" s="8" t="s">
        <v>26</v>
      </c>
      <c r="E36" s="8" t="s">
        <v>16</v>
      </c>
      <c r="F36" s="9" t="s">
        <v>44</v>
      </c>
      <c r="G36" s="10" t="s">
        <v>17</v>
      </c>
      <c r="H36" s="35" t="s">
        <v>17</v>
      </c>
      <c r="I36" s="11">
        <v>50000</v>
      </c>
      <c r="J36" s="12">
        <v>1</v>
      </c>
      <c r="K36" s="13">
        <f t="shared" si="0"/>
        <v>50000</v>
      </c>
      <c r="L36" s="34"/>
    </row>
    <row r="37" spans="1:12">
      <c r="A37" s="27" t="s">
        <v>47</v>
      </c>
      <c r="B37" s="7" t="s">
        <v>13</v>
      </c>
      <c r="C37" s="7" t="s">
        <v>45</v>
      </c>
      <c r="D37" s="8" t="s">
        <v>26</v>
      </c>
      <c r="E37" s="8" t="s">
        <v>16</v>
      </c>
      <c r="F37" s="9" t="s">
        <v>45</v>
      </c>
      <c r="G37" s="10" t="s">
        <v>17</v>
      </c>
      <c r="H37" s="35" t="s">
        <v>17</v>
      </c>
      <c r="I37" s="11">
        <v>50000</v>
      </c>
      <c r="J37" s="12">
        <v>1</v>
      </c>
      <c r="K37" s="13">
        <f t="shared" si="0"/>
        <v>50000</v>
      </c>
      <c r="L37" s="34"/>
    </row>
    <row r="38" spans="1:12">
      <c r="A38" s="27" t="s">
        <v>47</v>
      </c>
      <c r="B38" s="7" t="s">
        <v>13</v>
      </c>
      <c r="C38" s="7" t="s">
        <v>46</v>
      </c>
      <c r="D38" s="8" t="s">
        <v>26</v>
      </c>
      <c r="E38" s="8" t="s">
        <v>16</v>
      </c>
      <c r="F38" s="9" t="s">
        <v>46</v>
      </c>
      <c r="G38" s="10" t="s">
        <v>17</v>
      </c>
      <c r="H38" s="35" t="s">
        <v>17</v>
      </c>
      <c r="I38" s="11">
        <v>50000</v>
      </c>
      <c r="J38" s="12">
        <v>1</v>
      </c>
      <c r="K38" s="13">
        <f t="shared" si="0"/>
        <v>50000</v>
      </c>
      <c r="L38" s="34"/>
    </row>
    <row r="39" spans="1:12">
      <c r="A39" s="27" t="s">
        <v>22</v>
      </c>
      <c r="B39" s="7" t="s">
        <v>68</v>
      </c>
      <c r="C39" s="7" t="s">
        <v>24</v>
      </c>
      <c r="D39" s="8" t="s">
        <v>15</v>
      </c>
      <c r="E39" s="8" t="s">
        <v>16</v>
      </c>
      <c r="F39" s="9" t="s">
        <v>39</v>
      </c>
      <c r="G39" s="10" t="s">
        <v>17</v>
      </c>
      <c r="H39" s="36">
        <v>9</v>
      </c>
      <c r="I39" s="11">
        <v>3500</v>
      </c>
      <c r="J39" s="12">
        <v>10</v>
      </c>
      <c r="K39" s="13">
        <f t="shared" si="0"/>
        <v>35000</v>
      </c>
      <c r="L39" s="34"/>
    </row>
    <row r="40" spans="1:12">
      <c r="A40" s="27" t="s">
        <v>22</v>
      </c>
      <c r="B40" s="7" t="s">
        <v>68</v>
      </c>
      <c r="C40" s="7" t="s">
        <v>24</v>
      </c>
      <c r="D40" s="8" t="s">
        <v>15</v>
      </c>
      <c r="E40" s="8" t="s">
        <v>16</v>
      </c>
      <c r="F40" s="9" t="s">
        <v>40</v>
      </c>
      <c r="G40" s="10" t="s">
        <v>17</v>
      </c>
      <c r="H40" s="36">
        <v>9</v>
      </c>
      <c r="I40" s="11">
        <v>3500</v>
      </c>
      <c r="J40" s="12">
        <v>10</v>
      </c>
      <c r="K40" s="13">
        <f t="shared" si="0"/>
        <v>35000</v>
      </c>
      <c r="L40" s="34"/>
    </row>
    <row r="41" spans="1:12">
      <c r="A41" s="27" t="s">
        <v>43</v>
      </c>
      <c r="B41" s="7" t="s">
        <v>68</v>
      </c>
      <c r="C41" s="7" t="s">
        <v>24</v>
      </c>
      <c r="D41" s="8" t="s">
        <v>15</v>
      </c>
      <c r="E41" s="8" t="s">
        <v>16</v>
      </c>
      <c r="F41" s="9" t="s">
        <v>41</v>
      </c>
      <c r="G41" s="10" t="s">
        <v>17</v>
      </c>
      <c r="H41" s="36">
        <v>9</v>
      </c>
      <c r="I41" s="11">
        <v>5000</v>
      </c>
      <c r="J41" s="12">
        <v>50</v>
      </c>
      <c r="K41" s="13">
        <f t="shared" si="0"/>
        <v>250000</v>
      </c>
      <c r="L41" s="34"/>
    </row>
    <row r="42" spans="1:12">
      <c r="A42" s="27" t="s">
        <v>43</v>
      </c>
      <c r="B42" s="7" t="s">
        <v>68</v>
      </c>
      <c r="C42" s="7" t="s">
        <v>24</v>
      </c>
      <c r="D42" s="8" t="s">
        <v>15</v>
      </c>
      <c r="E42" s="8" t="s">
        <v>16</v>
      </c>
      <c r="F42" s="9" t="s">
        <v>96</v>
      </c>
      <c r="G42" s="10" t="s">
        <v>17</v>
      </c>
      <c r="H42" s="36">
        <v>9</v>
      </c>
      <c r="I42" s="11">
        <v>5000</v>
      </c>
      <c r="J42" s="12">
        <v>50</v>
      </c>
      <c r="K42" s="13">
        <f t="shared" si="0"/>
        <v>250000</v>
      </c>
      <c r="L42" s="34"/>
    </row>
    <row r="43" spans="1:12">
      <c r="A43" s="27" t="s">
        <v>22</v>
      </c>
      <c r="B43" s="7" t="s">
        <v>68</v>
      </c>
      <c r="C43" s="7" t="s">
        <v>24</v>
      </c>
      <c r="D43" s="8" t="s">
        <v>15</v>
      </c>
      <c r="E43" s="8" t="s">
        <v>19</v>
      </c>
      <c r="F43" s="9" t="s">
        <v>42</v>
      </c>
      <c r="G43" s="10" t="s">
        <v>17</v>
      </c>
      <c r="H43" s="36">
        <v>9</v>
      </c>
      <c r="I43" s="11">
        <v>1000</v>
      </c>
      <c r="J43" s="12">
        <v>180</v>
      </c>
      <c r="K43" s="13">
        <f t="shared" si="0"/>
        <v>180000</v>
      </c>
      <c r="L43" s="34"/>
    </row>
    <row r="44" spans="1:12">
      <c r="A44" s="27" t="s">
        <v>98</v>
      </c>
      <c r="B44" s="7" t="s">
        <v>68</v>
      </c>
      <c r="C44" s="7" t="s">
        <v>24</v>
      </c>
      <c r="D44" s="8" t="s">
        <v>15</v>
      </c>
      <c r="E44" s="8" t="s">
        <v>16</v>
      </c>
      <c r="F44" s="9" t="s">
        <v>97</v>
      </c>
      <c r="G44" s="10" t="s">
        <v>17</v>
      </c>
      <c r="H44" s="36">
        <v>9</v>
      </c>
      <c r="I44" s="11">
        <v>4000</v>
      </c>
      <c r="J44" s="12">
        <v>40</v>
      </c>
      <c r="K44" s="13">
        <f t="shared" si="0"/>
        <v>160000</v>
      </c>
      <c r="L44" s="34"/>
    </row>
    <row r="45" spans="1:12">
      <c r="A45" s="27"/>
      <c r="B45" s="7"/>
      <c r="C45" s="7"/>
      <c r="D45" s="8"/>
      <c r="E45" s="8"/>
      <c r="F45" s="9"/>
      <c r="G45" s="10"/>
      <c r="H45" s="36"/>
      <c r="I45" s="11"/>
      <c r="J45" s="12"/>
      <c r="K45" s="13"/>
      <c r="L45" s="34"/>
    </row>
    <row r="46" spans="1:12">
      <c r="A46" s="27"/>
      <c r="B46" s="7"/>
      <c r="C46" s="7"/>
      <c r="D46" s="8"/>
      <c r="E46" s="8"/>
      <c r="F46" s="9"/>
      <c r="G46" s="10"/>
      <c r="H46" s="36"/>
      <c r="I46" s="11"/>
      <c r="J46" s="12"/>
      <c r="K46" s="13"/>
      <c r="L46" s="34"/>
    </row>
    <row r="47" spans="1:12">
      <c r="A47" s="27"/>
      <c r="B47" s="7"/>
      <c r="C47" s="7"/>
      <c r="D47" s="8"/>
      <c r="E47" s="8"/>
      <c r="F47" s="9"/>
      <c r="G47" s="10"/>
      <c r="H47" s="36"/>
      <c r="I47" s="11"/>
      <c r="J47" s="12"/>
      <c r="K47" s="13"/>
      <c r="L47" s="34"/>
    </row>
    <row r="48" spans="1:12">
      <c r="A48" s="27"/>
      <c r="B48" s="7"/>
      <c r="C48" s="7"/>
      <c r="D48" s="8"/>
      <c r="E48" s="8"/>
      <c r="F48" s="9"/>
      <c r="G48" s="10"/>
      <c r="H48" s="36"/>
      <c r="I48" s="11"/>
      <c r="J48" s="12"/>
      <c r="K48" s="13"/>
      <c r="L48" s="34"/>
    </row>
    <row r="49" spans="1:12">
      <c r="A49" s="27"/>
      <c r="B49" s="7"/>
      <c r="C49" s="7"/>
      <c r="D49" s="8"/>
      <c r="E49" s="8"/>
      <c r="F49" s="9"/>
      <c r="G49" s="10"/>
      <c r="H49" s="36"/>
      <c r="I49" s="11"/>
      <c r="J49" s="12"/>
      <c r="K49" s="13"/>
      <c r="L49" s="34"/>
    </row>
    <row r="50" spans="1:12">
      <c r="A50" s="7"/>
      <c r="B50" s="7"/>
      <c r="C50" s="7"/>
      <c r="D50" s="8"/>
      <c r="E50" s="8"/>
      <c r="F50" s="9"/>
      <c r="G50" s="10"/>
      <c r="H50" s="36"/>
      <c r="I50" s="11"/>
      <c r="J50" s="12"/>
      <c r="K50" s="13"/>
      <c r="L50" s="34">
        <f t="shared" ref="L50:L52" si="2">I50*10000</f>
        <v>0</v>
      </c>
    </row>
    <row r="51" spans="1:12">
      <c r="A51" s="7"/>
      <c r="B51" s="7"/>
      <c r="C51" s="7"/>
      <c r="D51" s="8"/>
      <c r="E51" s="8"/>
      <c r="F51" s="9"/>
      <c r="G51" s="10"/>
      <c r="H51" s="36"/>
      <c r="I51" s="11"/>
      <c r="J51" s="12"/>
      <c r="K51" s="13"/>
      <c r="L51" s="34">
        <f t="shared" si="2"/>
        <v>0</v>
      </c>
    </row>
    <row r="52" spans="1:12">
      <c r="A52" s="7"/>
      <c r="B52" s="7"/>
      <c r="C52" s="7"/>
      <c r="D52" s="8"/>
      <c r="E52" s="8"/>
      <c r="F52" s="9"/>
      <c r="G52" s="10"/>
      <c r="H52" s="36"/>
      <c r="I52" s="11"/>
      <c r="J52" s="12"/>
      <c r="K52" s="13"/>
      <c r="L52" s="34">
        <f t="shared" si="2"/>
        <v>0</v>
      </c>
    </row>
    <row r="53" spans="1:12">
      <c r="K53" s="16"/>
    </row>
    <row r="54" spans="1:12">
      <c r="D54" s="17" t="s">
        <v>15</v>
      </c>
      <c r="K54" s="1">
        <f>SUMIF(D$5:D$52,D54,K$5:K$52)</f>
        <v>4809000</v>
      </c>
    </row>
    <row r="55" spans="1:12">
      <c r="D55" s="17" t="s">
        <v>26</v>
      </c>
      <c r="K55" s="1">
        <f>SUMIF(D$5:D$52,D55,K$5:K$52)</f>
        <v>1082000</v>
      </c>
    </row>
    <row r="56" spans="1:12">
      <c r="D56" s="17" t="s">
        <v>25</v>
      </c>
      <c r="K56" s="1">
        <f>SUMIF(D$5:D$52,D56,K$5:K$52)</f>
        <v>0</v>
      </c>
    </row>
  </sheetData>
  <autoFilter ref="A4:R52" xr:uid="{59C03AC8-2DD9-4A69-80A4-959F9FF1943C}"/>
  <mergeCells count="10">
    <mergeCell ref="G2:G4"/>
    <mergeCell ref="H2:H4"/>
    <mergeCell ref="I2:I4"/>
    <mergeCell ref="J2:K2"/>
    <mergeCell ref="F2:F4"/>
    <mergeCell ref="A2:A4"/>
    <mergeCell ref="B2:B4"/>
    <mergeCell ref="C2:C4"/>
    <mergeCell ref="D2:D4"/>
    <mergeCell ref="E2:E4"/>
  </mergeCells>
  <phoneticPr fontId="4" type="noConversion"/>
  <conditionalFormatting sqref="J48">
    <cfRule type="expression" dxfId="124" priority="507">
      <formula>AND($J48&lt;&gt;"",J48="")</formula>
    </cfRule>
    <cfRule type="expression" dxfId="123" priority="509">
      <formula>AND(J48&lt;1,J48&gt;0)</formula>
    </cfRule>
  </conditionalFormatting>
  <conditionalFormatting sqref="J48">
    <cfRule type="expression" dxfId="122" priority="508">
      <formula>AND(J48&lt;1,J48&gt;0)</formula>
    </cfRule>
  </conditionalFormatting>
  <conditionalFormatting sqref="J47">
    <cfRule type="expression" dxfId="121" priority="502">
      <formula>AND($J47&lt;&gt;"",J47="")</formula>
    </cfRule>
    <cfRule type="expression" dxfId="120" priority="504">
      <formula>AND(J47&lt;1,J47&gt;0)</formula>
    </cfRule>
  </conditionalFormatting>
  <conditionalFormatting sqref="J47">
    <cfRule type="expression" dxfId="119" priority="503">
      <formula>AND(J47&lt;1,J47&gt;0)</formula>
    </cfRule>
  </conditionalFormatting>
  <conditionalFormatting sqref="J46">
    <cfRule type="expression" dxfId="118" priority="497">
      <formula>AND($J46&lt;&gt;"",J46="")</formula>
    </cfRule>
    <cfRule type="expression" dxfId="117" priority="499">
      <formula>AND(J46&lt;1,J46&gt;0)</formula>
    </cfRule>
  </conditionalFormatting>
  <conditionalFormatting sqref="J46">
    <cfRule type="expression" dxfId="116" priority="498">
      <formula>AND(J46&lt;1,J46&gt;0)</formula>
    </cfRule>
  </conditionalFormatting>
  <conditionalFormatting sqref="J45">
    <cfRule type="expression" dxfId="115" priority="492">
      <formula>AND($J45&lt;&gt;"",J45="")</formula>
    </cfRule>
    <cfRule type="expression" dxfId="114" priority="494">
      <formula>AND(J45&lt;1,J45&gt;0)</formula>
    </cfRule>
  </conditionalFormatting>
  <conditionalFormatting sqref="J45">
    <cfRule type="expression" dxfId="113" priority="493">
      <formula>AND(J45&lt;1,J45&gt;0)</formula>
    </cfRule>
  </conditionalFormatting>
  <conditionalFormatting sqref="J44">
    <cfRule type="expression" dxfId="112" priority="487">
      <formula>AND($J44&lt;&gt;"",J44="")</formula>
    </cfRule>
    <cfRule type="expression" dxfId="111" priority="489">
      <formula>AND(J44&lt;1,J44&gt;0)</formula>
    </cfRule>
  </conditionalFormatting>
  <conditionalFormatting sqref="J44">
    <cfRule type="expression" dxfId="110" priority="488">
      <formula>AND(J44&lt;1,J44&gt;0)</formula>
    </cfRule>
  </conditionalFormatting>
  <conditionalFormatting sqref="H44:H49">
    <cfRule type="expression" dxfId="109" priority="490">
      <formula>AND(H44&lt;1,H44&gt;0)</formula>
    </cfRule>
    <cfRule type="expression" dxfId="108" priority="491">
      <formula>AND($V44&lt;&gt;"",$I44="")</formula>
    </cfRule>
  </conditionalFormatting>
  <conditionalFormatting sqref="J43">
    <cfRule type="expression" dxfId="107" priority="482">
      <formula>AND($J43&lt;&gt;"",J43="")</formula>
    </cfRule>
    <cfRule type="expression" dxfId="106" priority="484">
      <formula>AND(J43&lt;1,J43&gt;0)</formula>
    </cfRule>
  </conditionalFormatting>
  <conditionalFormatting sqref="J43">
    <cfRule type="expression" dxfId="105" priority="483">
      <formula>AND(J43&lt;1,J43&gt;0)</formula>
    </cfRule>
  </conditionalFormatting>
  <conditionalFormatting sqref="J42">
    <cfRule type="expression" dxfId="104" priority="477">
      <formula>AND($J42&lt;&gt;"",J42="")</formula>
    </cfRule>
    <cfRule type="expression" dxfId="103" priority="479">
      <formula>AND(J42&lt;1,J42&gt;0)</formula>
    </cfRule>
  </conditionalFormatting>
  <conditionalFormatting sqref="J42">
    <cfRule type="expression" dxfId="102" priority="478">
      <formula>AND(J42&lt;1,J42&gt;0)</formula>
    </cfRule>
  </conditionalFormatting>
  <conditionalFormatting sqref="J41">
    <cfRule type="expression" dxfId="101" priority="472">
      <formula>AND($J41&lt;&gt;"",J41="")</formula>
    </cfRule>
    <cfRule type="expression" dxfId="100" priority="474">
      <formula>AND(J41&lt;1,J41&gt;0)</formula>
    </cfRule>
  </conditionalFormatting>
  <conditionalFormatting sqref="J41">
    <cfRule type="expression" dxfId="99" priority="473">
      <formula>AND(J41&lt;1,J41&gt;0)</formula>
    </cfRule>
  </conditionalFormatting>
  <conditionalFormatting sqref="J40">
    <cfRule type="expression" dxfId="98" priority="467">
      <formula>AND($J40&lt;&gt;"",J40="")</formula>
    </cfRule>
    <cfRule type="expression" dxfId="97" priority="469">
      <formula>AND(J40&lt;1,J40&gt;0)</formula>
    </cfRule>
  </conditionalFormatting>
  <conditionalFormatting sqref="J40">
    <cfRule type="expression" dxfId="96" priority="468">
      <formula>AND(J40&lt;1,J40&gt;0)</formula>
    </cfRule>
  </conditionalFormatting>
  <conditionalFormatting sqref="J39">
    <cfRule type="expression" dxfId="95" priority="462">
      <formula>AND($J39&lt;&gt;"",J39="")</formula>
    </cfRule>
    <cfRule type="expression" dxfId="94" priority="464">
      <formula>AND(J39&lt;1,J39&gt;0)</formula>
    </cfRule>
  </conditionalFormatting>
  <conditionalFormatting sqref="J39">
    <cfRule type="expression" dxfId="93" priority="463">
      <formula>AND(J39&lt;1,J39&gt;0)</formula>
    </cfRule>
  </conditionalFormatting>
  <conditionalFormatting sqref="H39:H43">
    <cfRule type="expression" dxfId="92" priority="465">
      <formula>AND(H39&lt;1,H39&gt;0)</formula>
    </cfRule>
    <cfRule type="expression" dxfId="91" priority="466">
      <formula>AND($V39&lt;&gt;"",$I39="")</formula>
    </cfRule>
  </conditionalFormatting>
  <conditionalFormatting sqref="J52">
    <cfRule type="expression" dxfId="90" priority="437">
      <formula>AND($J52&lt;&gt;"",J52="")</formula>
    </cfRule>
    <cfRule type="expression" dxfId="89" priority="439">
      <formula>AND(J52&lt;1,J52&gt;0)</formula>
    </cfRule>
  </conditionalFormatting>
  <conditionalFormatting sqref="J52">
    <cfRule type="expression" dxfId="88" priority="438">
      <formula>AND(J52&lt;1,J52&gt;0)</formula>
    </cfRule>
  </conditionalFormatting>
  <conditionalFormatting sqref="H52">
    <cfRule type="expression" dxfId="87" priority="440">
      <formula>AND(H52&lt;1,H52&gt;0)</formula>
    </cfRule>
    <cfRule type="expression" dxfId="86" priority="441">
      <formula>AND($V52&lt;&gt;"",$I52="")</formula>
    </cfRule>
  </conditionalFormatting>
  <conditionalFormatting sqref="H51">
    <cfRule type="expression" dxfId="85" priority="435">
      <formula>AND(H51&lt;1,H51&gt;0)</formula>
    </cfRule>
    <cfRule type="expression" dxfId="84" priority="436">
      <formula>AND($V51&lt;&gt;"",$I51="")</formula>
    </cfRule>
  </conditionalFormatting>
  <conditionalFormatting sqref="J37">
    <cfRule type="expression" dxfId="83" priority="516">
      <formula>AND($J37&lt;&gt;"",J37="")</formula>
    </cfRule>
    <cfRule type="expression" dxfId="82" priority="518">
      <formula>AND(J37&lt;1,J37&gt;0)</formula>
    </cfRule>
  </conditionalFormatting>
  <conditionalFormatting sqref="K5:K52">
    <cfRule type="expression" dxfId="81" priority="517">
      <formula>#REF!=""</formula>
    </cfRule>
  </conditionalFormatting>
  <conditionalFormatting sqref="J37">
    <cfRule type="expression" dxfId="80" priority="515">
      <formula>AND(J37&lt;1,J37&gt;0)</formula>
    </cfRule>
  </conditionalFormatting>
  <conditionalFormatting sqref="J38">
    <cfRule type="expression" dxfId="79" priority="513">
      <formula>AND($J38&lt;&gt;"",J38="")</formula>
    </cfRule>
    <cfRule type="expression" dxfId="78" priority="514">
      <formula>AND(J38&lt;1,J38&gt;0)</formula>
    </cfRule>
  </conditionalFormatting>
  <conditionalFormatting sqref="J38">
    <cfRule type="expression" dxfId="77" priority="512">
      <formula>AND(J38&lt;1,J38&gt;0)</formula>
    </cfRule>
  </conditionalFormatting>
  <conditionalFormatting sqref="J51">
    <cfRule type="expression" dxfId="76" priority="433">
      <formula>AND(J51&lt;1,J51&gt;0)</formula>
    </cfRule>
  </conditionalFormatting>
  <conditionalFormatting sqref="J51">
    <cfRule type="expression" dxfId="75" priority="432">
      <formula>AND($J51&lt;&gt;"",J51="")</formula>
    </cfRule>
    <cfRule type="expression" dxfId="74" priority="434">
      <formula>AND(J51&lt;1,J51&gt;0)</formula>
    </cfRule>
  </conditionalFormatting>
  <conditionalFormatting sqref="J50">
    <cfRule type="expression" dxfId="73" priority="427">
      <formula>AND($J50&lt;&gt;"",J50="")</formula>
    </cfRule>
    <cfRule type="expression" dxfId="72" priority="429">
      <formula>AND(J50&lt;1,J50&gt;0)</formula>
    </cfRule>
  </conditionalFormatting>
  <conditionalFormatting sqref="J50">
    <cfRule type="expression" dxfId="71" priority="428">
      <formula>AND(J50&lt;1,J50&gt;0)</formula>
    </cfRule>
  </conditionalFormatting>
  <conditionalFormatting sqref="H50">
    <cfRule type="expression" dxfId="70" priority="430">
      <formula>AND(H50&lt;1,H50&gt;0)</formula>
    </cfRule>
    <cfRule type="expression" dxfId="69" priority="431">
      <formula>AND($V50&lt;&gt;"",$I50="")</formula>
    </cfRule>
  </conditionalFormatting>
  <conditionalFormatting sqref="J49">
    <cfRule type="expression" dxfId="68" priority="422">
      <formula>AND($J49&lt;&gt;"",J49="")</formula>
    </cfRule>
    <cfRule type="expression" dxfId="67" priority="424">
      <formula>AND(J49&lt;1,J49&gt;0)</formula>
    </cfRule>
  </conditionalFormatting>
  <conditionalFormatting sqref="J49">
    <cfRule type="expression" dxfId="66" priority="423">
      <formula>AND(J49&lt;1,J49&gt;0)</formula>
    </cfRule>
  </conditionalFormatting>
  <conditionalFormatting sqref="J26:J31 J5:J14 J34:J35">
    <cfRule type="expression" dxfId="65" priority="67">
      <formula>AND($I5&lt;&gt;"",J5="")</formula>
    </cfRule>
    <cfRule type="expression" dxfId="64" priority="70">
      <formula>AND(J5&lt;1,J5&gt;0)</formula>
    </cfRule>
  </conditionalFormatting>
  <conditionalFormatting sqref="J5:J14">
    <cfRule type="expression" dxfId="63" priority="69">
      <formula>AND(J5&lt;1,J5&gt;0)</formula>
    </cfRule>
  </conditionalFormatting>
  <conditionalFormatting sqref="H26:H31 H5:H16 H34">
    <cfRule type="expression" dxfId="62" priority="71">
      <formula>AND(H5&lt;1,H5&gt;0)</formula>
    </cfRule>
    <cfRule type="expression" dxfId="61" priority="72">
      <formula>AND($U5&lt;&gt;"",$H5="")</formula>
    </cfRule>
  </conditionalFormatting>
  <conditionalFormatting sqref="J36">
    <cfRule type="expression" dxfId="60" priority="62">
      <formula>AND($I36&lt;&gt;"",J36="")</formula>
    </cfRule>
    <cfRule type="expression" dxfId="59" priority="64">
      <formula>AND(J36&lt;1,J36&gt;0)</formula>
    </cfRule>
  </conditionalFormatting>
  <conditionalFormatting sqref="J36">
    <cfRule type="expression" dxfId="58" priority="63">
      <formula>AND(J36&lt;1,J36&gt;0)</formula>
    </cfRule>
  </conditionalFormatting>
  <conditionalFormatting sqref="J26:J31 J34:J35">
    <cfRule type="expression" dxfId="57" priority="58">
      <formula>AND(J26&lt;1,J26&gt;0)</formula>
    </cfRule>
  </conditionalFormatting>
  <conditionalFormatting sqref="J25">
    <cfRule type="expression" dxfId="56" priority="42">
      <formula>AND($I25&lt;&gt;"",J25="")</formula>
    </cfRule>
    <cfRule type="expression" dxfId="55" priority="44">
      <formula>AND(J25&lt;1,J25&gt;0)</formula>
    </cfRule>
  </conditionalFormatting>
  <conditionalFormatting sqref="J25">
    <cfRule type="expression" dxfId="54" priority="43">
      <formula>AND(J25&lt;1,J25&gt;0)</formula>
    </cfRule>
  </conditionalFormatting>
  <conditionalFormatting sqref="H25">
    <cfRule type="expression" dxfId="53" priority="45">
      <formula>AND(H25&lt;1,H25&gt;0)</formula>
    </cfRule>
    <cfRule type="expression" dxfId="52" priority="46">
      <formula>AND($U25&lt;&gt;"",$H25="")</formula>
    </cfRule>
  </conditionalFormatting>
  <conditionalFormatting sqref="J24">
    <cfRule type="expression" dxfId="51" priority="37">
      <formula>AND($I24&lt;&gt;"",J24="")</formula>
    </cfRule>
    <cfRule type="expression" dxfId="50" priority="39">
      <formula>AND(J24&lt;1,J24&gt;0)</formula>
    </cfRule>
  </conditionalFormatting>
  <conditionalFormatting sqref="J24">
    <cfRule type="expression" dxfId="49" priority="38">
      <formula>AND(J24&lt;1,J24&gt;0)</formula>
    </cfRule>
  </conditionalFormatting>
  <conditionalFormatting sqref="H24">
    <cfRule type="expression" dxfId="48" priority="40">
      <formula>AND(H24&lt;1,H24&gt;0)</formula>
    </cfRule>
    <cfRule type="expression" dxfId="47" priority="41">
      <formula>AND($U24&lt;&gt;"",$H24="")</formula>
    </cfRule>
  </conditionalFormatting>
  <conditionalFormatting sqref="J23">
    <cfRule type="expression" dxfId="46" priority="32">
      <formula>AND($I23&lt;&gt;"",J23="")</formula>
    </cfRule>
    <cfRule type="expression" dxfId="45" priority="34">
      <formula>AND(J23&lt;1,J23&gt;0)</formula>
    </cfRule>
  </conditionalFormatting>
  <conditionalFormatting sqref="J23">
    <cfRule type="expression" dxfId="44" priority="33">
      <formula>AND(J23&lt;1,J23&gt;0)</formula>
    </cfRule>
  </conditionalFormatting>
  <conditionalFormatting sqref="H23">
    <cfRule type="expression" dxfId="43" priority="35">
      <formula>AND(H23&lt;1,H23&gt;0)</formula>
    </cfRule>
    <cfRule type="expression" dxfId="42" priority="36">
      <formula>AND($U23&lt;&gt;"",$H23="")</formula>
    </cfRule>
  </conditionalFormatting>
  <conditionalFormatting sqref="J17:J22">
    <cfRule type="expression" dxfId="41" priority="27">
      <formula>AND($I17&lt;&gt;"",J17="")</formula>
    </cfRule>
    <cfRule type="expression" dxfId="40" priority="29">
      <formula>AND(J17&lt;1,J17&gt;0)</formula>
    </cfRule>
  </conditionalFormatting>
  <conditionalFormatting sqref="J17:J22">
    <cfRule type="expression" dxfId="39" priority="28">
      <formula>AND(J17&lt;1,J17&gt;0)</formula>
    </cfRule>
  </conditionalFormatting>
  <conditionalFormatting sqref="H17:H22">
    <cfRule type="expression" dxfId="38" priority="30">
      <formula>AND(H17&lt;1,H17&gt;0)</formula>
    </cfRule>
    <cfRule type="expression" dxfId="37" priority="31">
      <formula>AND($U17&lt;&gt;"",$H17="")</formula>
    </cfRule>
  </conditionalFormatting>
  <conditionalFormatting sqref="J15:J16">
    <cfRule type="expression" dxfId="36" priority="22">
      <formula>AND($I15&lt;&gt;"",J15="")</formula>
    </cfRule>
    <cfRule type="expression" dxfId="35" priority="24">
      <formula>AND(J15&lt;1,J15&gt;0)</formula>
    </cfRule>
  </conditionalFormatting>
  <conditionalFormatting sqref="J15:J16">
    <cfRule type="expression" dxfId="34" priority="23">
      <formula>AND(J15&lt;1,J15&gt;0)</formula>
    </cfRule>
  </conditionalFormatting>
  <conditionalFormatting sqref="J32">
    <cfRule type="expression" dxfId="33" priority="18">
      <formula>AND($J32&lt;&gt;"",J32="")</formula>
    </cfRule>
    <cfRule type="expression" dxfId="32" priority="20">
      <formula>AND(J32&lt;1,J32&gt;0)</formula>
    </cfRule>
  </conditionalFormatting>
  <conditionalFormatting sqref="J32">
    <cfRule type="expression" dxfId="31" priority="19">
      <formula>AND(J32&lt;1,J32&gt;0)</formula>
    </cfRule>
  </conditionalFormatting>
  <conditionalFormatting sqref="J33">
    <cfRule type="expression" dxfId="30" priority="1">
      <formula>AND($J33&lt;&gt;"",J33="")</formula>
    </cfRule>
    <cfRule type="expression" dxfId="29" priority="3">
      <formula>AND(J33&lt;1,J33&gt;0)</formula>
    </cfRule>
  </conditionalFormatting>
  <conditionalFormatting sqref="J33">
    <cfRule type="expression" dxfId="28" priority="2">
      <formula>AND(J33&lt;1,J33&gt;0)</formula>
    </cfRule>
  </conditionalFormatting>
  <conditionalFormatting sqref="H35">
    <cfRule type="expression" dxfId="27" priority="521">
      <formula>AND(H35&lt;1,H35&gt;0)</formula>
    </cfRule>
    <cfRule type="expression" dxfId="26" priority="522">
      <formula>AND($V33&lt;&gt;"",$I33="")</formula>
    </cfRule>
  </conditionalFormatting>
  <conditionalFormatting sqref="H32:H35">
    <cfRule type="expression" dxfId="25" priority="523">
      <formula>AND(H32&lt;1,H32&gt;0)</formula>
    </cfRule>
    <cfRule type="expression" dxfId="24" priority="524">
      <formula>AND($V31&lt;&gt;"",$I31="")</formula>
    </cfRule>
  </conditionalFormatting>
  <dataValidations count="11">
    <dataValidation allowBlank="1" showInputMessage="1" showErrorMessage="1" prompt="Use allocated costs if the equipment is shared invest, and sharing fully identified (if sharing not fully identified, use full costs)." sqref="J2:K2" xr:uid="{F3FFBB3A-3E05-4102-B168-7915A7FF0943}"/>
    <dataValidation allowBlank="1" showInputMessage="1" showErrorMessage="1" prompt="Use the drop-down menus in the cells to select :_x000a_&gt; main process_x000a_&gt; sub-processes (main process dependant)" sqref="C2" xr:uid="{B61CDB89-1314-4CB8-A591-02032D0B2DD6}"/>
    <dataValidation type="list" allowBlank="1" showInputMessage="1" showErrorMessage="1" sqref="D54:D56 D5:D52" xr:uid="{58EDBD06-5F1A-49B9-96B3-8F2251DB2271}">
      <formula1>"Eq,Eq-st,Tool"</formula1>
    </dataValidation>
    <dataValidation allowBlank="1" showInputMessage="1" showErrorMessage="1" prompt="Cost of a brand new machine (used to calculated the ARR)" sqref="I2" xr:uid="{2C1E681D-8436-4DBD-A15E-865D05E8DCF0}"/>
    <dataValidation allowBlank="1" showInputMessage="1" showErrorMessage="1" prompt="Equipment / Tooling leadtime from PO placed to machine delivery in plant." sqref="H2" xr:uid="{8B77EA9A-688A-4DC2-A62C-274CB80135AB}"/>
    <dataValidation allowBlank="1" showInputMessage="1" showErrorMessage="1" prompt="New = Investment new machine_x000a_Re Use = Internal reuse_x000a_2nd = Eligeable to 2nd hand sourcing" sqref="E2" xr:uid="{FAD83D06-760C-4393-8AD3-FB9EBD0E8D03}"/>
    <dataValidation allowBlank="1" showInputMessage="1" showErrorMessage="1" prompt="Eq = Equipment_x000a_E-st = Equipment standard_x000a_Tool = Tooling" sqref="D2" xr:uid="{8EF3FCBD-49CC-44CD-9109-8CADBBADCDD4}"/>
    <dataValidation type="list" allowBlank="1" showInputMessage="1" showErrorMessage="1" sqref="C5:C7 C10:C14" xr:uid="{BDAC9DA1-8E9A-45C9-939B-91E54A53629B}">
      <formula1>INDIRECT(SUBSTITUTE($C$43," ","_"),0)</formula1>
    </dataValidation>
    <dataValidation type="decimal" operator="greaterThan" allowBlank="1" showInputMessage="1" showErrorMessage="1" sqref="H39:H52 H5:H35" xr:uid="{625B72A1-6AB2-4506-B63B-7DA389855018}">
      <formula1>0</formula1>
    </dataValidation>
    <dataValidation type="list" allowBlank="1" showInputMessage="1" showErrorMessage="1" sqref="C15:C52" xr:uid="{25598B10-ED7D-495E-8949-9B2872680537}">
      <formula1>INDIRECT(SUBSTITUTE(#REF!," ","_"),0)</formula1>
    </dataValidation>
    <dataValidation type="list" allowBlank="1" showInputMessage="1" showErrorMessage="1" sqref="E5:E52" xr:uid="{4D73EB34-5422-48EE-8AF4-ED20B89293A2}">
      <formula1>"New,ReUse,2nd"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EF0A7-942D-4D20-8848-3BB2E9341C50}">
  <dimension ref="B1:U146"/>
  <sheetViews>
    <sheetView topLeftCell="B1" zoomScale="85" zoomScaleNormal="85" workbookViewId="0">
      <pane ySplit="4" topLeftCell="A5" activePane="bottomLeft" state="frozen"/>
      <selection activeCell="A14" sqref="A14:L14"/>
      <selection pane="bottomLeft" activeCell="A14" sqref="A14:L14"/>
    </sheetView>
  </sheetViews>
  <sheetFormatPr defaultColWidth="9" defaultRowHeight="16.5" outlineLevelRow="1"/>
  <cols>
    <col min="1" max="1" width="0" style="18" hidden="1" customWidth="1"/>
    <col min="2" max="2" width="23.125" style="21" customWidth="1"/>
    <col min="3" max="3" width="30.125" style="21" customWidth="1"/>
    <col min="4" max="4" width="11.75" style="50" customWidth="1"/>
    <col min="5" max="5" width="14.75" style="19" bestFit="1" customWidth="1"/>
    <col min="6" max="6" width="16.25" style="19" customWidth="1"/>
    <col min="7" max="7" width="14.75" style="19" customWidth="1"/>
    <col min="8" max="8" width="14.75" style="19" bestFit="1" customWidth="1"/>
    <col min="9" max="9" width="14.75" style="19" customWidth="1"/>
    <col min="10" max="17" width="16.375" style="19" customWidth="1"/>
    <col min="18" max="18" width="14.75" style="19" customWidth="1"/>
    <col min="19" max="16384" width="9" style="18"/>
  </cols>
  <sheetData>
    <row r="1" spans="2:21" ht="12" customHeight="1">
      <c r="E1" s="144"/>
      <c r="F1" s="146"/>
      <c r="G1" s="146"/>
      <c r="H1" s="146"/>
      <c r="I1" s="148"/>
      <c r="J1" s="140"/>
      <c r="K1" s="37"/>
      <c r="L1" s="37"/>
      <c r="M1" s="37"/>
      <c r="N1" s="37"/>
      <c r="O1" s="37"/>
      <c r="P1" s="37"/>
      <c r="Q1" s="37"/>
      <c r="T1" s="61"/>
      <c r="U1" s="61"/>
    </row>
    <row r="2" spans="2:21" ht="16.5" customHeight="1" thickBot="1">
      <c r="E2" s="145"/>
      <c r="F2" s="147"/>
      <c r="G2" s="147"/>
      <c r="H2" s="147"/>
      <c r="I2" s="149"/>
      <c r="J2" s="141"/>
      <c r="K2" s="37"/>
      <c r="L2" s="37"/>
      <c r="M2" s="37"/>
      <c r="N2" s="37"/>
      <c r="O2" s="37"/>
      <c r="P2" s="37"/>
      <c r="Q2" s="37"/>
      <c r="T2" s="61"/>
      <c r="U2" s="62"/>
    </row>
    <row r="3" spans="2:21" ht="21" customHeight="1" thickBot="1">
      <c r="E3" s="150" t="s">
        <v>105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2"/>
      <c r="T3" s="29" t="s">
        <v>61</v>
      </c>
      <c r="U3" s="30">
        <v>0.55000000000000004</v>
      </c>
    </row>
    <row r="4" spans="2:21" ht="67.5" customHeight="1" thickBot="1">
      <c r="D4" s="63"/>
      <c r="E4" s="66" t="s">
        <v>99</v>
      </c>
      <c r="F4" s="67" t="s">
        <v>100</v>
      </c>
      <c r="G4" s="67" t="s">
        <v>101</v>
      </c>
      <c r="H4" s="68" t="s">
        <v>102</v>
      </c>
      <c r="I4" s="67" t="s">
        <v>103</v>
      </c>
      <c r="J4" s="67" t="s">
        <v>104</v>
      </c>
      <c r="K4" s="67" t="s">
        <v>106</v>
      </c>
      <c r="L4" s="67" t="s">
        <v>112</v>
      </c>
      <c r="M4" s="67" t="s">
        <v>113</v>
      </c>
      <c r="N4" s="67" t="s">
        <v>107</v>
      </c>
      <c r="O4" s="67" t="s">
        <v>110</v>
      </c>
      <c r="P4" s="67" t="s">
        <v>111</v>
      </c>
      <c r="Q4" s="67" t="s">
        <v>108</v>
      </c>
      <c r="R4" s="69" t="s">
        <v>109</v>
      </c>
      <c r="T4" s="29" t="s">
        <v>62</v>
      </c>
      <c r="U4" s="30">
        <v>0.55000000000000004</v>
      </c>
    </row>
    <row r="5" spans="2:21" ht="31.5" customHeight="1">
      <c r="B5" s="38" t="s">
        <v>27</v>
      </c>
      <c r="C5" s="38"/>
      <c r="D5" s="40" t="s">
        <v>49</v>
      </c>
      <c r="E5" s="64">
        <f>SUMPRODUCT($D6:$D36,E6:E36)</f>
        <v>366.1</v>
      </c>
      <c r="F5" s="65">
        <f t="shared" ref="F5:R5" si="0">SUMPRODUCT($D6:$D36,F6:F36)</f>
        <v>366.1</v>
      </c>
      <c r="G5" s="65">
        <f t="shared" si="0"/>
        <v>366.1</v>
      </c>
      <c r="H5" s="65">
        <f t="shared" si="0"/>
        <v>311.89999999999998</v>
      </c>
      <c r="I5" s="65">
        <f t="shared" si="0"/>
        <v>311.89999999999998</v>
      </c>
      <c r="J5" s="65">
        <f t="shared" si="0"/>
        <v>311.89999999999998</v>
      </c>
      <c r="K5" s="65">
        <f t="shared" si="0"/>
        <v>0</v>
      </c>
      <c r="L5" s="65">
        <f t="shared" si="0"/>
        <v>0</v>
      </c>
      <c r="M5" s="65">
        <f t="shared" si="0"/>
        <v>0</v>
      </c>
      <c r="N5" s="65">
        <f t="shared" si="0"/>
        <v>268</v>
      </c>
      <c r="O5" s="65">
        <f t="shared" si="0"/>
        <v>281.2</v>
      </c>
      <c r="P5" s="65">
        <f t="shared" si="0"/>
        <v>298.8</v>
      </c>
      <c r="Q5" s="65">
        <f t="shared" si="0"/>
        <v>203.2</v>
      </c>
      <c r="R5" s="65">
        <f t="shared" si="0"/>
        <v>203.2</v>
      </c>
      <c r="T5" s="29" t="s">
        <v>63</v>
      </c>
      <c r="U5" s="30">
        <v>0.7</v>
      </c>
    </row>
    <row r="6" spans="2:21" ht="18.75" customHeight="1" outlineLevel="1">
      <c r="B6" s="155" t="s">
        <v>114</v>
      </c>
      <c r="C6" s="51" t="s">
        <v>115</v>
      </c>
      <c r="D6" s="47">
        <v>18.5</v>
      </c>
      <c r="E6" s="48">
        <v>1</v>
      </c>
      <c r="F6" s="33">
        <v>1</v>
      </c>
      <c r="G6" s="33">
        <v>1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T6" s="29" t="s">
        <v>64</v>
      </c>
      <c r="U6" s="30">
        <v>0.6</v>
      </c>
    </row>
    <row r="7" spans="2:21" ht="20.100000000000001" customHeight="1" outlineLevel="1">
      <c r="B7" s="155"/>
      <c r="C7" s="51" t="s">
        <v>116</v>
      </c>
      <c r="D7" s="47">
        <v>39.5</v>
      </c>
      <c r="E7" s="46">
        <v>1</v>
      </c>
      <c r="F7" s="21">
        <v>1</v>
      </c>
      <c r="G7" s="21">
        <v>1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T7" s="29" t="s">
        <v>65</v>
      </c>
      <c r="U7" s="29"/>
    </row>
    <row r="8" spans="2:21" ht="20.100000000000001" customHeight="1" outlineLevel="1">
      <c r="B8" s="155"/>
      <c r="C8" s="51" t="s">
        <v>117</v>
      </c>
      <c r="D8" s="47">
        <v>39.5</v>
      </c>
      <c r="E8" s="46">
        <v>1</v>
      </c>
      <c r="F8" s="21">
        <v>1</v>
      </c>
      <c r="G8" s="21">
        <v>1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2:21" ht="20.100000000000001" customHeight="1" outlineLevel="1">
      <c r="B9" s="155"/>
      <c r="C9" s="51" t="s">
        <v>118</v>
      </c>
      <c r="D9" s="153">
        <v>68.900000000000006</v>
      </c>
      <c r="E9" s="46">
        <v>1</v>
      </c>
      <c r="F9" s="21">
        <v>1</v>
      </c>
      <c r="G9" s="21">
        <v>1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2:21" ht="20.100000000000001" customHeight="1" outlineLevel="1">
      <c r="B10" s="155"/>
      <c r="C10" s="51" t="s">
        <v>119</v>
      </c>
      <c r="D10" s="154"/>
      <c r="E10" s="46">
        <v>1</v>
      </c>
      <c r="F10" s="21">
        <v>1</v>
      </c>
      <c r="G10" s="21">
        <v>1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2:21" ht="20.100000000000001" customHeight="1" outlineLevel="1">
      <c r="B11" s="142" t="s">
        <v>120</v>
      </c>
      <c r="C11" s="51" t="s">
        <v>115</v>
      </c>
      <c r="D11" s="47">
        <v>18.5</v>
      </c>
      <c r="E11" s="46"/>
      <c r="F11" s="21"/>
      <c r="G11" s="21"/>
      <c r="H11" s="21">
        <v>1</v>
      </c>
      <c r="I11" s="21">
        <v>1</v>
      </c>
      <c r="J11" s="21">
        <v>1</v>
      </c>
      <c r="K11" s="21"/>
      <c r="L11" s="21"/>
      <c r="M11" s="21"/>
      <c r="N11" s="21"/>
      <c r="O11" s="21"/>
      <c r="P11" s="21"/>
      <c r="Q11" s="21"/>
      <c r="R11" s="21"/>
    </row>
    <row r="12" spans="2:21" ht="20.100000000000001" customHeight="1" outlineLevel="1">
      <c r="B12" s="142"/>
      <c r="C12" s="51" t="s">
        <v>163</v>
      </c>
      <c r="D12" s="153">
        <v>68.5</v>
      </c>
      <c r="E12" s="46"/>
      <c r="F12" s="21"/>
      <c r="G12" s="21"/>
      <c r="H12" s="21">
        <v>1</v>
      </c>
      <c r="I12" s="21">
        <v>1</v>
      </c>
      <c r="J12" s="21">
        <v>1</v>
      </c>
      <c r="K12" s="21"/>
      <c r="L12" s="21"/>
      <c r="M12" s="21"/>
      <c r="N12" s="21"/>
      <c r="O12" s="21"/>
      <c r="P12" s="21"/>
      <c r="Q12" s="21"/>
      <c r="R12" s="21"/>
    </row>
    <row r="13" spans="2:21" ht="20.100000000000001" customHeight="1" outlineLevel="1">
      <c r="B13" s="143"/>
      <c r="C13" s="51" t="s">
        <v>162</v>
      </c>
      <c r="D13" s="154"/>
      <c r="E13" s="46"/>
      <c r="F13" s="21"/>
      <c r="G13" s="21"/>
      <c r="H13" s="21">
        <v>1</v>
      </c>
      <c r="I13" s="21">
        <v>1</v>
      </c>
      <c r="J13" s="21">
        <v>1</v>
      </c>
      <c r="K13" s="21"/>
      <c r="L13" s="21"/>
      <c r="M13" s="21"/>
      <c r="N13" s="21"/>
      <c r="O13" s="21"/>
      <c r="P13" s="21"/>
      <c r="Q13" s="21"/>
      <c r="R13" s="21"/>
    </row>
    <row r="14" spans="2:21" ht="20.100000000000001" customHeight="1" outlineLevel="1">
      <c r="B14" s="142" t="s">
        <v>121</v>
      </c>
      <c r="C14" s="51" t="s">
        <v>136</v>
      </c>
      <c r="D14" s="47">
        <v>35.65</v>
      </c>
      <c r="E14" s="46">
        <v>1</v>
      </c>
      <c r="F14" s="21">
        <v>1</v>
      </c>
      <c r="G14" s="21">
        <v>1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2:21" ht="20.100000000000001" customHeight="1" outlineLevel="1">
      <c r="B15" s="142"/>
      <c r="C15" s="51" t="s">
        <v>198</v>
      </c>
      <c r="D15" s="47">
        <v>35.65</v>
      </c>
      <c r="E15" s="46">
        <v>1</v>
      </c>
      <c r="F15" s="21">
        <v>1</v>
      </c>
      <c r="G15" s="21">
        <v>1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2:21" ht="20.100000000000001" customHeight="1" outlineLevel="1">
      <c r="B16" s="142"/>
      <c r="C16" s="51" t="s">
        <v>137</v>
      </c>
      <c r="D16" s="47">
        <v>88.4</v>
      </c>
      <c r="E16" s="46">
        <v>1</v>
      </c>
      <c r="F16" s="21">
        <v>1</v>
      </c>
      <c r="G16" s="21">
        <v>1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2:18" ht="20.100000000000001" customHeight="1" outlineLevel="1">
      <c r="B17" s="143"/>
      <c r="C17" s="51" t="s">
        <v>138</v>
      </c>
      <c r="D17" s="47">
        <v>40</v>
      </c>
      <c r="E17" s="46">
        <v>1</v>
      </c>
      <c r="F17" s="21">
        <v>1</v>
      </c>
      <c r="G17" s="21">
        <v>1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2:18" ht="20.100000000000001" customHeight="1" outlineLevel="1">
      <c r="B18" s="142" t="s">
        <v>122</v>
      </c>
      <c r="C18" s="51" t="s">
        <v>139</v>
      </c>
      <c r="D18" s="47">
        <v>11.8</v>
      </c>
      <c r="E18" s="46"/>
      <c r="F18" s="21"/>
      <c r="G18" s="21"/>
      <c r="H18" s="21">
        <v>1</v>
      </c>
      <c r="I18" s="21">
        <v>1</v>
      </c>
      <c r="J18" s="21">
        <v>1</v>
      </c>
      <c r="K18" s="21"/>
      <c r="L18" s="21"/>
      <c r="M18" s="21"/>
      <c r="N18" s="21"/>
      <c r="O18" s="21"/>
      <c r="P18" s="21"/>
      <c r="Q18" s="21"/>
      <c r="R18" s="21"/>
    </row>
    <row r="19" spans="2:18" ht="20.100000000000001" customHeight="1" outlineLevel="1">
      <c r="B19" s="142"/>
      <c r="C19" s="51" t="s">
        <v>140</v>
      </c>
      <c r="D19" s="47">
        <v>20.5</v>
      </c>
      <c r="E19" s="46"/>
      <c r="F19" s="21"/>
      <c r="G19" s="21"/>
      <c r="H19" s="21">
        <v>1</v>
      </c>
      <c r="I19" s="21">
        <v>1</v>
      </c>
      <c r="J19" s="21">
        <v>1</v>
      </c>
      <c r="K19" s="21"/>
      <c r="L19" s="21"/>
      <c r="M19" s="21"/>
      <c r="N19" s="21"/>
      <c r="O19" s="21"/>
      <c r="P19" s="21"/>
      <c r="Q19" s="21"/>
      <c r="R19" s="21"/>
    </row>
    <row r="20" spans="2:18" ht="20.100000000000001" customHeight="1" outlineLevel="1">
      <c r="B20" s="142"/>
      <c r="C20" s="51" t="s">
        <v>141</v>
      </c>
      <c r="D20" s="47">
        <v>35.1</v>
      </c>
      <c r="E20" s="46"/>
      <c r="F20" s="21"/>
      <c r="G20" s="21"/>
      <c r="H20" s="21">
        <v>1</v>
      </c>
      <c r="I20" s="21">
        <v>1</v>
      </c>
      <c r="J20" s="21">
        <v>1</v>
      </c>
      <c r="K20" s="21"/>
      <c r="L20" s="21"/>
      <c r="M20" s="21"/>
      <c r="N20" s="21"/>
      <c r="O20" s="21"/>
      <c r="P20" s="21"/>
      <c r="Q20" s="21"/>
      <c r="R20" s="21"/>
    </row>
    <row r="21" spans="2:18" ht="20.100000000000001" customHeight="1" outlineLevel="1">
      <c r="B21" s="142"/>
      <c r="C21" s="51" t="s">
        <v>197</v>
      </c>
      <c r="D21" s="47">
        <v>35.1</v>
      </c>
      <c r="E21" s="46"/>
      <c r="F21" s="21"/>
      <c r="G21" s="21"/>
      <c r="H21" s="21">
        <v>1</v>
      </c>
      <c r="I21" s="21">
        <v>1</v>
      </c>
      <c r="J21" s="21">
        <v>1</v>
      </c>
      <c r="K21" s="21"/>
      <c r="L21" s="21"/>
      <c r="M21" s="21"/>
      <c r="N21" s="21"/>
      <c r="O21" s="21"/>
      <c r="P21" s="21"/>
      <c r="Q21" s="21"/>
      <c r="R21" s="21"/>
    </row>
    <row r="22" spans="2:18" ht="20.100000000000001" customHeight="1" outlineLevel="1">
      <c r="B22" s="142"/>
      <c r="C22" s="51" t="s">
        <v>142</v>
      </c>
      <c r="D22" s="47">
        <v>82.4</v>
      </c>
      <c r="E22" s="46"/>
      <c r="F22" s="21"/>
      <c r="G22" s="21"/>
      <c r="H22" s="21">
        <v>1</v>
      </c>
      <c r="I22" s="21">
        <v>1</v>
      </c>
      <c r="J22" s="21">
        <v>1</v>
      </c>
      <c r="K22" s="21"/>
      <c r="L22" s="21"/>
      <c r="M22" s="21"/>
      <c r="N22" s="21"/>
      <c r="O22" s="21"/>
      <c r="P22" s="21"/>
      <c r="Q22" s="21"/>
      <c r="R22" s="21"/>
    </row>
    <row r="23" spans="2:18" ht="20.100000000000001" customHeight="1" outlineLevel="1">
      <c r="B23" s="143"/>
      <c r="C23" s="51" t="s">
        <v>138</v>
      </c>
      <c r="D23" s="47">
        <v>40</v>
      </c>
      <c r="E23" s="46"/>
      <c r="F23" s="21"/>
      <c r="G23" s="21"/>
      <c r="H23" s="21">
        <v>1</v>
      </c>
      <c r="I23" s="21">
        <v>1</v>
      </c>
      <c r="J23" s="21">
        <v>1</v>
      </c>
      <c r="K23" s="21"/>
      <c r="L23" s="21"/>
      <c r="M23" s="21"/>
      <c r="N23" s="21"/>
      <c r="O23" s="21"/>
      <c r="P23" s="21"/>
      <c r="Q23" s="21"/>
      <c r="R23" s="21"/>
    </row>
    <row r="24" spans="2:18" ht="24.75" customHeight="1" outlineLevel="1">
      <c r="B24" s="160" t="s">
        <v>123</v>
      </c>
      <c r="C24" s="51" t="s">
        <v>164</v>
      </c>
      <c r="D24" s="47">
        <v>81.599999999999994</v>
      </c>
      <c r="E24" s="46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>
        <v>1</v>
      </c>
      <c r="R24" s="21">
        <v>1</v>
      </c>
    </row>
    <row r="25" spans="2:18" ht="20.100000000000001" customHeight="1" outlineLevel="1">
      <c r="B25" s="161"/>
      <c r="C25" s="51" t="s">
        <v>165</v>
      </c>
      <c r="D25" s="47">
        <v>81.599999999999994</v>
      </c>
      <c r="E25" s="46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>
        <v>1</v>
      </c>
      <c r="R25" s="21">
        <v>1</v>
      </c>
    </row>
    <row r="26" spans="2:18" ht="20.100000000000001" customHeight="1" outlineLevel="1">
      <c r="B26" s="162"/>
      <c r="C26" s="51" t="s">
        <v>138</v>
      </c>
      <c r="D26" s="47">
        <v>40</v>
      </c>
      <c r="E26" s="46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>
        <v>1</v>
      </c>
      <c r="R26" s="21">
        <v>1</v>
      </c>
    </row>
    <row r="27" spans="2:18" ht="20.100000000000001" customHeight="1" outlineLevel="1">
      <c r="B27" s="142" t="s">
        <v>124</v>
      </c>
      <c r="C27" s="51" t="s">
        <v>166</v>
      </c>
      <c r="D27" s="47">
        <v>114</v>
      </c>
      <c r="E27" s="46"/>
      <c r="F27" s="21"/>
      <c r="G27" s="21"/>
      <c r="H27" s="21"/>
      <c r="I27" s="21"/>
      <c r="J27" s="21"/>
      <c r="K27" s="21"/>
      <c r="L27" s="21"/>
      <c r="M27" s="21"/>
      <c r="N27" s="21">
        <v>1</v>
      </c>
      <c r="O27" s="21"/>
      <c r="P27" s="21"/>
      <c r="Q27" s="21"/>
      <c r="R27" s="21"/>
    </row>
    <row r="28" spans="2:18" ht="20.100000000000001" customHeight="1" outlineLevel="1">
      <c r="B28" s="142"/>
      <c r="C28" s="51" t="s">
        <v>167</v>
      </c>
      <c r="D28" s="47">
        <v>114</v>
      </c>
      <c r="E28" s="46"/>
      <c r="F28" s="21"/>
      <c r="G28" s="21"/>
      <c r="H28" s="21"/>
      <c r="I28" s="21"/>
      <c r="J28" s="21"/>
      <c r="K28" s="21"/>
      <c r="L28" s="21"/>
      <c r="M28" s="21"/>
      <c r="N28" s="21">
        <v>1</v>
      </c>
      <c r="O28" s="21"/>
      <c r="P28" s="21"/>
      <c r="Q28" s="21"/>
      <c r="R28" s="21"/>
    </row>
    <row r="29" spans="2:18" ht="20.100000000000001" customHeight="1" outlineLevel="1">
      <c r="B29" s="142"/>
      <c r="C29" s="51" t="s">
        <v>138</v>
      </c>
      <c r="D29" s="47">
        <v>40</v>
      </c>
      <c r="E29" s="46"/>
      <c r="F29" s="21"/>
      <c r="G29" s="21"/>
      <c r="H29" s="21"/>
      <c r="I29" s="21"/>
      <c r="J29" s="21"/>
      <c r="K29" s="21"/>
      <c r="L29" s="21"/>
      <c r="M29" s="21"/>
      <c r="N29" s="21">
        <v>1</v>
      </c>
      <c r="O29" s="21"/>
      <c r="P29" s="21"/>
      <c r="Q29" s="21"/>
      <c r="R29" s="21"/>
    </row>
    <row r="30" spans="2:18" ht="20.100000000000001" customHeight="1" outlineLevel="1">
      <c r="B30" s="142" t="s">
        <v>125</v>
      </c>
      <c r="C30" s="51" t="s">
        <v>166</v>
      </c>
      <c r="D30" s="47">
        <v>120.6</v>
      </c>
      <c r="E30" s="46"/>
      <c r="F30" s="21"/>
      <c r="G30" s="21"/>
      <c r="H30" s="21"/>
      <c r="I30" s="21"/>
      <c r="J30" s="21"/>
      <c r="K30" s="21"/>
      <c r="L30" s="21"/>
      <c r="M30" s="21"/>
      <c r="N30" s="21"/>
      <c r="O30" s="21">
        <v>1</v>
      </c>
      <c r="P30" s="21"/>
      <c r="Q30" s="21"/>
      <c r="R30" s="21"/>
    </row>
    <row r="31" spans="2:18" ht="20.100000000000001" customHeight="1" outlineLevel="1">
      <c r="B31" s="142"/>
      <c r="C31" s="51" t="s">
        <v>167</v>
      </c>
      <c r="D31" s="47">
        <v>120.6</v>
      </c>
      <c r="E31" s="46"/>
      <c r="F31" s="21"/>
      <c r="G31" s="21"/>
      <c r="H31" s="21"/>
      <c r="I31" s="21"/>
      <c r="J31" s="21"/>
      <c r="K31" s="21"/>
      <c r="L31" s="21"/>
      <c r="M31" s="21"/>
      <c r="N31" s="21"/>
      <c r="O31" s="21">
        <v>1</v>
      </c>
      <c r="P31" s="21"/>
      <c r="Q31" s="21"/>
      <c r="R31" s="21"/>
    </row>
    <row r="32" spans="2:18" ht="20.100000000000001" customHeight="1" outlineLevel="1">
      <c r="B32" s="142"/>
      <c r="C32" s="51" t="s">
        <v>138</v>
      </c>
      <c r="D32" s="47">
        <v>40</v>
      </c>
      <c r="E32" s="46"/>
      <c r="F32" s="21"/>
      <c r="G32" s="21"/>
      <c r="H32" s="21"/>
      <c r="I32" s="21"/>
      <c r="J32" s="21"/>
      <c r="K32" s="21"/>
      <c r="L32" s="21"/>
      <c r="M32" s="21"/>
      <c r="N32" s="21"/>
      <c r="O32" s="21">
        <v>1</v>
      </c>
      <c r="P32" s="21"/>
      <c r="Q32" s="21"/>
      <c r="R32" s="21"/>
    </row>
    <row r="33" spans="2:18" ht="20.100000000000001" customHeight="1" outlineLevel="1">
      <c r="B33" s="142" t="s">
        <v>168</v>
      </c>
      <c r="C33" s="51" t="s">
        <v>166</v>
      </c>
      <c r="D33" s="47">
        <v>129.4</v>
      </c>
      <c r="E33" s="4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>
        <v>1</v>
      </c>
      <c r="Q33" s="21"/>
      <c r="R33" s="21"/>
    </row>
    <row r="34" spans="2:18" ht="20.100000000000001" customHeight="1" outlineLevel="1">
      <c r="B34" s="142"/>
      <c r="C34" s="51" t="s">
        <v>167</v>
      </c>
      <c r="D34" s="47">
        <v>129.4</v>
      </c>
      <c r="E34" s="46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>
        <v>1</v>
      </c>
      <c r="Q34" s="21"/>
      <c r="R34" s="21"/>
    </row>
    <row r="35" spans="2:18" ht="20.100000000000001" customHeight="1" outlineLevel="1">
      <c r="B35" s="142"/>
      <c r="C35" s="51" t="s">
        <v>138</v>
      </c>
      <c r="D35" s="47">
        <v>40</v>
      </c>
      <c r="E35" s="46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>
        <v>1</v>
      </c>
      <c r="Q35" s="21"/>
      <c r="R35" s="21"/>
    </row>
    <row r="36" spans="2:18" ht="20.100000000000001" customHeight="1" outlineLevel="1">
      <c r="B36" s="45"/>
      <c r="C36" s="51"/>
      <c r="D36" s="47"/>
      <c r="E36" s="4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2:18" ht="24" customHeight="1">
      <c r="B37" s="38" t="s">
        <v>28</v>
      </c>
      <c r="C37" s="38"/>
      <c r="D37" s="40"/>
      <c r="E37" s="49">
        <f>SUMPRODUCT($D$38:$D$42,E38:E42)</f>
        <v>0</v>
      </c>
      <c r="F37" s="38">
        <f t="shared" ref="F37:R37" si="1">SUMPRODUCT($D$38:$D$42,F38:F42)</f>
        <v>0</v>
      </c>
      <c r="G37" s="38">
        <f t="shared" si="1"/>
        <v>0</v>
      </c>
      <c r="H37" s="38">
        <f t="shared" si="1"/>
        <v>0</v>
      </c>
      <c r="I37" s="38">
        <f t="shared" si="1"/>
        <v>0</v>
      </c>
      <c r="J37" s="38">
        <f t="shared" si="1"/>
        <v>0</v>
      </c>
      <c r="K37" s="38">
        <f t="shared" si="1"/>
        <v>354.05</v>
      </c>
      <c r="L37" s="38">
        <f t="shared" si="1"/>
        <v>354.05</v>
      </c>
      <c r="M37" s="38">
        <f t="shared" si="1"/>
        <v>354.05</v>
      </c>
      <c r="N37" s="38">
        <f t="shared" si="1"/>
        <v>280.3</v>
      </c>
      <c r="O37" s="38">
        <f t="shared" si="1"/>
        <v>290.3</v>
      </c>
      <c r="P37" s="38">
        <f t="shared" si="1"/>
        <v>290.3</v>
      </c>
      <c r="Q37" s="38">
        <f t="shared" si="1"/>
        <v>220.3</v>
      </c>
      <c r="R37" s="38">
        <f t="shared" si="1"/>
        <v>220.3</v>
      </c>
    </row>
    <row r="38" spans="2:18" outlineLevel="1">
      <c r="B38" s="41" t="s">
        <v>127</v>
      </c>
      <c r="C38" s="41" t="s">
        <v>126</v>
      </c>
      <c r="D38" s="47">
        <v>354.05</v>
      </c>
      <c r="E38" s="46"/>
      <c r="F38" s="21"/>
      <c r="G38" s="21"/>
      <c r="H38" s="21"/>
      <c r="I38" s="21"/>
      <c r="J38" s="21"/>
      <c r="K38" s="21">
        <v>1</v>
      </c>
      <c r="L38" s="21">
        <v>1</v>
      </c>
      <c r="M38" s="21">
        <v>1</v>
      </c>
      <c r="N38" s="21"/>
      <c r="O38" s="21"/>
      <c r="P38" s="21"/>
      <c r="Q38" s="21"/>
      <c r="R38" s="21"/>
    </row>
    <row r="39" spans="2:18" outlineLevel="1">
      <c r="B39" s="41" t="s">
        <v>130</v>
      </c>
      <c r="C39" s="41" t="s">
        <v>128</v>
      </c>
      <c r="D39" s="47">
        <v>280.3</v>
      </c>
      <c r="E39" s="46"/>
      <c r="F39" s="21"/>
      <c r="G39" s="21"/>
      <c r="H39" s="21"/>
      <c r="I39" s="21"/>
      <c r="J39" s="21"/>
      <c r="K39" s="21"/>
      <c r="L39" s="21"/>
      <c r="M39" s="21"/>
      <c r="N39" s="21">
        <v>1</v>
      </c>
      <c r="O39" s="21"/>
      <c r="P39" s="21"/>
      <c r="Q39" s="21"/>
      <c r="R39" s="21"/>
    </row>
    <row r="40" spans="2:18" outlineLevel="1">
      <c r="B40" s="41" t="s">
        <v>131</v>
      </c>
      <c r="C40" s="41" t="s">
        <v>128</v>
      </c>
      <c r="D40" s="47">
        <v>290.3</v>
      </c>
      <c r="E40" s="46"/>
      <c r="F40" s="21"/>
      <c r="G40" s="21"/>
      <c r="H40" s="21"/>
      <c r="I40" s="21"/>
      <c r="J40" s="21"/>
      <c r="K40" s="21"/>
      <c r="L40" s="21"/>
      <c r="M40" s="21"/>
      <c r="N40" s="21"/>
      <c r="O40" s="21">
        <v>1</v>
      </c>
      <c r="P40" s="21"/>
      <c r="Q40" s="21"/>
      <c r="R40" s="21"/>
    </row>
    <row r="41" spans="2:18" outlineLevel="1">
      <c r="B41" s="41" t="s">
        <v>132</v>
      </c>
      <c r="C41" s="41" t="s">
        <v>128</v>
      </c>
      <c r="D41" s="47">
        <v>290.3</v>
      </c>
      <c r="E41" s="46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>
        <v>1</v>
      </c>
      <c r="Q41" s="21"/>
      <c r="R41" s="21"/>
    </row>
    <row r="42" spans="2:18" outlineLevel="1">
      <c r="B42" s="42" t="s">
        <v>129</v>
      </c>
      <c r="C42" s="42" t="s">
        <v>129</v>
      </c>
      <c r="D42" s="47">
        <v>220.3</v>
      </c>
      <c r="E42" s="46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>
        <v>1</v>
      </c>
      <c r="R42" s="21">
        <v>1</v>
      </c>
    </row>
    <row r="43" spans="2:18" outlineLevel="1">
      <c r="E43" s="46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2:18" ht="27" customHeight="1">
      <c r="B44" s="38" t="s">
        <v>29</v>
      </c>
      <c r="C44" s="38"/>
      <c r="D44" s="40"/>
      <c r="E44" s="49">
        <f t="shared" ref="E44:R44" si="2">SUMPRODUCT($D$45:$D$129,E45:E129)</f>
        <v>1707.9000000000003</v>
      </c>
      <c r="F44" s="38">
        <f t="shared" si="2"/>
        <v>1826.6000000000001</v>
      </c>
      <c r="G44" s="38">
        <f t="shared" si="2"/>
        <v>2154.2999999999997</v>
      </c>
      <c r="H44" s="38">
        <f t="shared" si="2"/>
        <v>1584.7</v>
      </c>
      <c r="I44" s="38">
        <f t="shared" si="2"/>
        <v>1645.4000000000003</v>
      </c>
      <c r="J44" s="38">
        <f t="shared" si="2"/>
        <v>1987.8000000000002</v>
      </c>
      <c r="K44" s="38">
        <f t="shared" si="2"/>
        <v>503</v>
      </c>
      <c r="L44" s="38">
        <f t="shared" si="2"/>
        <v>503</v>
      </c>
      <c r="M44" s="38">
        <f t="shared" si="2"/>
        <v>579</v>
      </c>
      <c r="N44" s="38">
        <f t="shared" si="2"/>
        <v>949.1</v>
      </c>
      <c r="O44" s="38">
        <f t="shared" si="2"/>
        <v>1051.7</v>
      </c>
      <c r="P44" s="38">
        <f t="shared" si="2"/>
        <v>1106.9000000000001</v>
      </c>
      <c r="Q44" s="38">
        <f t="shared" si="2"/>
        <v>773.7</v>
      </c>
      <c r="R44" s="38">
        <f t="shared" si="2"/>
        <v>773.7</v>
      </c>
    </row>
    <row r="45" spans="2:18" outlineLevel="1">
      <c r="B45" s="156" t="s">
        <v>50</v>
      </c>
      <c r="C45" s="28" t="s">
        <v>143</v>
      </c>
      <c r="D45" s="47" t="s">
        <v>193</v>
      </c>
      <c r="E45" s="46">
        <v>1</v>
      </c>
      <c r="F45" s="21">
        <v>1</v>
      </c>
      <c r="G45" s="21">
        <v>1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2:18" outlineLevel="1">
      <c r="B46" s="156"/>
      <c r="C46" s="28" t="s">
        <v>188</v>
      </c>
      <c r="D46" s="47">
        <v>72</v>
      </c>
      <c r="E46" s="46"/>
      <c r="F46" s="21"/>
      <c r="G46" s="21">
        <v>1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2:18" outlineLevel="1">
      <c r="B47" s="157"/>
      <c r="C47" s="51" t="s">
        <v>144</v>
      </c>
      <c r="D47" s="47">
        <v>54</v>
      </c>
      <c r="E47" s="46">
        <v>1</v>
      </c>
      <c r="F47" s="21">
        <v>1</v>
      </c>
      <c r="G47" s="21">
        <v>1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2:18" outlineLevel="1">
      <c r="B48" s="157"/>
      <c r="C48" s="51" t="s">
        <v>194</v>
      </c>
      <c r="D48" s="47">
        <v>152</v>
      </c>
      <c r="E48" s="46">
        <v>1</v>
      </c>
      <c r="F48" s="21">
        <v>1</v>
      </c>
      <c r="G48" s="21">
        <v>1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2:18" outlineLevel="1">
      <c r="B49" s="157"/>
      <c r="C49" s="51" t="s">
        <v>145</v>
      </c>
      <c r="D49" s="47">
        <v>99.7</v>
      </c>
      <c r="E49" s="46">
        <v>1</v>
      </c>
      <c r="F49" s="21">
        <v>1</v>
      </c>
      <c r="G49" s="21">
        <v>1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2:18" outlineLevel="1">
      <c r="B50" s="157"/>
      <c r="C50" s="51" t="s">
        <v>146</v>
      </c>
      <c r="D50" s="47">
        <v>45.7</v>
      </c>
      <c r="E50" s="46">
        <v>1</v>
      </c>
      <c r="F50" s="21">
        <v>1</v>
      </c>
      <c r="G50" s="21">
        <v>1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2:18" outlineLevel="1">
      <c r="B51" s="157"/>
      <c r="C51" s="51" t="s">
        <v>183</v>
      </c>
      <c r="D51" s="47">
        <v>99.7</v>
      </c>
      <c r="E51" s="46"/>
      <c r="F51" s="21"/>
      <c r="G51" s="21">
        <v>1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2:18" outlineLevel="1">
      <c r="B52" s="157"/>
      <c r="C52" s="51" t="s">
        <v>147</v>
      </c>
      <c r="D52" s="47">
        <v>62</v>
      </c>
      <c r="E52" s="46">
        <v>1</v>
      </c>
      <c r="F52" s="21">
        <v>1</v>
      </c>
      <c r="G52" s="21">
        <v>1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2:18" outlineLevel="1">
      <c r="B53" s="157"/>
      <c r="C53" s="51" t="s">
        <v>148</v>
      </c>
      <c r="D53" s="47">
        <v>50.8</v>
      </c>
      <c r="E53" s="46">
        <v>1</v>
      </c>
      <c r="F53" s="21">
        <v>1</v>
      </c>
      <c r="G53" s="21">
        <v>1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2:18" outlineLevel="1">
      <c r="B54" s="157"/>
      <c r="C54" s="51" t="s">
        <v>149</v>
      </c>
      <c r="D54" s="47">
        <v>132.5</v>
      </c>
      <c r="E54" s="46">
        <v>1</v>
      </c>
      <c r="F54" s="21">
        <v>1</v>
      </c>
      <c r="G54" s="21">
        <v>1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2:18" outlineLevel="1">
      <c r="B55" s="157"/>
      <c r="C55" s="51" t="s">
        <v>150</v>
      </c>
      <c r="D55" s="47">
        <v>65.7</v>
      </c>
      <c r="E55" s="46">
        <v>1</v>
      </c>
      <c r="F55" s="21">
        <v>1</v>
      </c>
      <c r="G55" s="21">
        <v>1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2:18" outlineLevel="1">
      <c r="B56" s="157"/>
      <c r="C56" s="51" t="s">
        <v>151</v>
      </c>
      <c r="D56" s="47">
        <v>56.2</v>
      </c>
      <c r="E56" s="46">
        <v>1</v>
      </c>
      <c r="F56" s="21">
        <v>1</v>
      </c>
      <c r="G56" s="21">
        <v>1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spans="2:18" outlineLevel="1">
      <c r="B57" s="157"/>
      <c r="C57" s="51" t="s">
        <v>152</v>
      </c>
      <c r="D57" s="47">
        <v>58</v>
      </c>
      <c r="E57" s="46">
        <v>1</v>
      </c>
      <c r="F57" s="21">
        <v>1</v>
      </c>
      <c r="G57" s="21">
        <v>1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2:18" ht="21.75" customHeight="1" outlineLevel="1">
      <c r="B58" s="157"/>
      <c r="C58" s="51" t="s">
        <v>159</v>
      </c>
      <c r="D58" s="47">
        <v>118.7</v>
      </c>
      <c r="E58" s="46"/>
      <c r="F58" s="21">
        <v>1</v>
      </c>
      <c r="G58" s="21">
        <v>1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spans="2:18" outlineLevel="1">
      <c r="B59" s="157"/>
      <c r="C59" s="51" t="s">
        <v>153</v>
      </c>
      <c r="D59" s="47">
        <v>45.6</v>
      </c>
      <c r="E59" s="46">
        <v>1</v>
      </c>
      <c r="F59" s="21">
        <v>1</v>
      </c>
      <c r="G59" s="21">
        <v>1</v>
      </c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2:18" outlineLevel="1">
      <c r="B60" s="157"/>
      <c r="C60" s="51" t="s">
        <v>154</v>
      </c>
      <c r="D60" s="47">
        <v>49</v>
      </c>
      <c r="E60" s="46">
        <v>1</v>
      </c>
      <c r="F60" s="21">
        <v>1</v>
      </c>
      <c r="G60" s="21">
        <v>1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spans="2:18" outlineLevel="1">
      <c r="B61" s="157"/>
      <c r="C61" s="51" t="s">
        <v>243</v>
      </c>
      <c r="D61" s="47">
        <v>52</v>
      </c>
      <c r="E61" s="46">
        <v>1</v>
      </c>
      <c r="F61" s="21">
        <v>1</v>
      </c>
      <c r="G61" s="21">
        <v>1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spans="2:18" outlineLevel="1">
      <c r="B62" s="157"/>
      <c r="C62" s="51" t="s">
        <v>155</v>
      </c>
      <c r="D62" s="47">
        <v>43</v>
      </c>
      <c r="E62" s="46">
        <v>1</v>
      </c>
      <c r="F62" s="21">
        <v>1</v>
      </c>
      <c r="G62" s="21">
        <v>1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2:18" outlineLevel="1">
      <c r="B63" s="157"/>
      <c r="C63" s="51" t="s">
        <v>156</v>
      </c>
      <c r="D63" s="47">
        <v>119</v>
      </c>
      <c r="E63" s="46">
        <v>1</v>
      </c>
      <c r="F63" s="21">
        <v>1</v>
      </c>
      <c r="G63" s="21">
        <v>1</v>
      </c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spans="2:18" outlineLevel="1">
      <c r="B64" s="157"/>
      <c r="C64" s="51" t="s">
        <v>225</v>
      </c>
      <c r="D64" s="47">
        <v>91</v>
      </c>
      <c r="E64" s="46">
        <v>1</v>
      </c>
      <c r="F64" s="21">
        <v>1</v>
      </c>
      <c r="G64" s="21">
        <v>1</v>
      </c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2:18" outlineLevel="1">
      <c r="B65" s="157"/>
      <c r="C65" s="51" t="s">
        <v>157</v>
      </c>
      <c r="D65" s="47">
        <v>40</v>
      </c>
      <c r="E65" s="46">
        <v>1</v>
      </c>
      <c r="F65" s="21">
        <v>1</v>
      </c>
      <c r="G65" s="21">
        <v>1</v>
      </c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2:18" outlineLevel="1">
      <c r="B66" s="157"/>
      <c r="C66" s="51" t="s">
        <v>187</v>
      </c>
      <c r="D66" s="47">
        <v>52.8</v>
      </c>
      <c r="E66" s="46">
        <v>1</v>
      </c>
      <c r="F66" s="21">
        <v>1</v>
      </c>
      <c r="G66" s="21">
        <v>1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spans="2:18" outlineLevel="1">
      <c r="B67" s="157"/>
      <c r="C67" s="51" t="s">
        <v>196</v>
      </c>
      <c r="D67" s="47">
        <v>40</v>
      </c>
      <c r="E67" s="46">
        <v>1</v>
      </c>
      <c r="F67" s="21">
        <v>1</v>
      </c>
      <c r="G67" s="21">
        <v>1</v>
      </c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2:18" outlineLevel="1">
      <c r="B68" s="157"/>
      <c r="C68" s="51" t="s">
        <v>222</v>
      </c>
      <c r="D68" s="47">
        <v>186</v>
      </c>
      <c r="E68" s="46">
        <v>1</v>
      </c>
      <c r="F68" s="21">
        <v>1</v>
      </c>
      <c r="G68" s="21">
        <v>1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2:18" outlineLevel="1">
      <c r="B69" s="157"/>
      <c r="C69" s="51" t="s">
        <v>184</v>
      </c>
      <c r="D69" s="47">
        <v>52</v>
      </c>
      <c r="E69" s="46">
        <v>1</v>
      </c>
      <c r="F69" s="21">
        <v>1</v>
      </c>
      <c r="G69" s="21">
        <v>1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2:18" outlineLevel="1">
      <c r="B70" s="157"/>
      <c r="C70" s="51" t="s">
        <v>185</v>
      </c>
      <c r="D70" s="47">
        <v>103</v>
      </c>
      <c r="E70" s="46">
        <v>1</v>
      </c>
      <c r="F70" s="21">
        <v>1</v>
      </c>
      <c r="G70" s="21">
        <v>1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2:18" outlineLevel="1">
      <c r="B71" s="157"/>
      <c r="C71" s="51" t="s">
        <v>186</v>
      </c>
      <c r="D71" s="47">
        <v>156</v>
      </c>
      <c r="E71" s="46"/>
      <c r="F71" s="21"/>
      <c r="G71" s="21">
        <v>1</v>
      </c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2:18" outlineLevel="1">
      <c r="B72" s="157"/>
      <c r="C72" s="51" t="s">
        <v>158</v>
      </c>
      <c r="D72" s="47">
        <v>57.9</v>
      </c>
      <c r="E72" s="46">
        <v>1</v>
      </c>
      <c r="F72" s="21">
        <v>1</v>
      </c>
      <c r="G72" s="21">
        <v>1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2:18" outlineLevel="1">
      <c r="B73" s="156" t="s">
        <v>51</v>
      </c>
      <c r="C73" s="51" t="s">
        <v>161</v>
      </c>
      <c r="D73" s="47" t="s">
        <v>193</v>
      </c>
      <c r="E73" s="46"/>
      <c r="F73" s="21"/>
      <c r="G73" s="21"/>
      <c r="H73" s="21">
        <v>1</v>
      </c>
      <c r="I73" s="21">
        <v>1</v>
      </c>
      <c r="J73" s="21">
        <v>1</v>
      </c>
      <c r="K73" s="21"/>
      <c r="L73" s="21"/>
      <c r="M73" s="21"/>
      <c r="N73" s="21"/>
      <c r="O73" s="21"/>
      <c r="P73" s="21"/>
      <c r="Q73" s="21"/>
      <c r="R73" s="21"/>
    </row>
    <row r="74" spans="2:18" outlineLevel="1">
      <c r="B74" s="156"/>
      <c r="C74" s="51" t="s">
        <v>188</v>
      </c>
      <c r="D74" s="47">
        <v>72</v>
      </c>
      <c r="E74" s="46"/>
      <c r="F74" s="21"/>
      <c r="G74" s="21"/>
      <c r="H74" s="21"/>
      <c r="I74" s="21"/>
      <c r="J74" s="21">
        <v>1</v>
      </c>
      <c r="K74" s="21"/>
      <c r="L74" s="21"/>
      <c r="M74" s="21"/>
      <c r="N74" s="21"/>
      <c r="O74" s="21"/>
      <c r="P74" s="21"/>
      <c r="Q74" s="21"/>
      <c r="R74" s="21"/>
    </row>
    <row r="75" spans="2:18" outlineLevel="1">
      <c r="B75" s="156"/>
      <c r="C75" s="51" t="s">
        <v>144</v>
      </c>
      <c r="D75" s="47">
        <v>54</v>
      </c>
      <c r="E75" s="46"/>
      <c r="F75" s="21"/>
      <c r="G75" s="21"/>
      <c r="H75" s="21">
        <v>1</v>
      </c>
      <c r="I75" s="21">
        <v>1</v>
      </c>
      <c r="J75" s="21">
        <v>1</v>
      </c>
      <c r="K75" s="21"/>
      <c r="L75" s="21"/>
      <c r="M75" s="21"/>
      <c r="N75" s="21"/>
      <c r="O75" s="21"/>
      <c r="P75" s="21"/>
      <c r="Q75" s="21"/>
      <c r="R75" s="21"/>
    </row>
    <row r="76" spans="2:18" outlineLevel="1">
      <c r="B76" s="156"/>
      <c r="C76" s="51" t="s">
        <v>195</v>
      </c>
      <c r="D76" s="47">
        <v>158</v>
      </c>
      <c r="E76" s="46"/>
      <c r="F76" s="21"/>
      <c r="G76" s="21"/>
      <c r="H76" s="21">
        <v>1</v>
      </c>
      <c r="I76" s="21">
        <v>1</v>
      </c>
      <c r="J76" s="21">
        <v>1</v>
      </c>
      <c r="K76" s="21"/>
      <c r="L76" s="21"/>
      <c r="M76" s="21"/>
      <c r="N76" s="21"/>
      <c r="O76" s="21"/>
      <c r="P76" s="21"/>
      <c r="Q76" s="21"/>
      <c r="R76" s="21"/>
    </row>
    <row r="77" spans="2:18" outlineLevel="1">
      <c r="B77" s="156"/>
      <c r="C77" s="51" t="s">
        <v>223</v>
      </c>
      <c r="D77" s="47">
        <v>114</v>
      </c>
      <c r="E77" s="46"/>
      <c r="F77" s="21"/>
      <c r="G77" s="21"/>
      <c r="H77" s="21">
        <v>1</v>
      </c>
      <c r="I77" s="21">
        <v>1</v>
      </c>
      <c r="J77" s="21">
        <v>1</v>
      </c>
      <c r="K77" s="21"/>
      <c r="L77" s="21"/>
      <c r="M77" s="21"/>
      <c r="N77" s="21"/>
      <c r="O77" s="21"/>
      <c r="P77" s="21"/>
      <c r="Q77" s="21"/>
      <c r="R77" s="21"/>
    </row>
    <row r="78" spans="2:18" outlineLevel="1">
      <c r="B78" s="156"/>
      <c r="C78" s="51" t="s">
        <v>160</v>
      </c>
      <c r="D78" s="47">
        <v>47.8</v>
      </c>
      <c r="E78" s="46"/>
      <c r="F78" s="21"/>
      <c r="G78" s="21"/>
      <c r="H78" s="21">
        <v>1</v>
      </c>
      <c r="I78" s="21">
        <v>1</v>
      </c>
      <c r="J78" s="21">
        <v>1</v>
      </c>
      <c r="K78" s="21"/>
      <c r="L78" s="21"/>
      <c r="M78" s="21"/>
      <c r="N78" s="21"/>
      <c r="O78" s="21"/>
      <c r="P78" s="21"/>
      <c r="Q78" s="21"/>
      <c r="R78" s="21"/>
    </row>
    <row r="79" spans="2:18" outlineLevel="1">
      <c r="B79" s="156"/>
      <c r="C79" s="51" t="s">
        <v>149</v>
      </c>
      <c r="D79" s="47">
        <v>132.5</v>
      </c>
      <c r="E79" s="46"/>
      <c r="F79" s="21"/>
      <c r="G79" s="21"/>
      <c r="H79" s="21">
        <v>1</v>
      </c>
      <c r="I79" s="21">
        <v>1</v>
      </c>
      <c r="J79" s="21">
        <v>1</v>
      </c>
      <c r="K79" s="21"/>
      <c r="L79" s="21"/>
      <c r="M79" s="21"/>
      <c r="N79" s="21"/>
      <c r="O79" s="21"/>
      <c r="P79" s="21"/>
      <c r="Q79" s="21"/>
      <c r="R79" s="21"/>
    </row>
    <row r="80" spans="2:18" outlineLevel="1">
      <c r="B80" s="156"/>
      <c r="C80" s="51" t="s">
        <v>150</v>
      </c>
      <c r="D80" s="47">
        <v>65.7</v>
      </c>
      <c r="E80" s="46"/>
      <c r="F80" s="21"/>
      <c r="G80" s="21"/>
      <c r="H80" s="21">
        <v>1</v>
      </c>
      <c r="I80" s="21">
        <v>1</v>
      </c>
      <c r="J80" s="21"/>
      <c r="K80" s="21"/>
      <c r="L80" s="21"/>
      <c r="M80" s="21"/>
      <c r="N80" s="21"/>
      <c r="O80" s="21"/>
      <c r="P80" s="21"/>
      <c r="Q80" s="21"/>
      <c r="R80" s="21"/>
    </row>
    <row r="81" spans="2:18" outlineLevel="1">
      <c r="B81" s="156"/>
      <c r="C81" s="51" t="s">
        <v>231</v>
      </c>
      <c r="D81" s="47">
        <v>80.400000000000006</v>
      </c>
      <c r="E81" s="46"/>
      <c r="F81" s="21"/>
      <c r="G81" s="21"/>
      <c r="H81" s="21"/>
      <c r="I81" s="21"/>
      <c r="J81" s="21">
        <v>1</v>
      </c>
      <c r="K81" s="21"/>
      <c r="L81" s="21"/>
      <c r="M81" s="21"/>
      <c r="N81" s="21"/>
      <c r="O81" s="21"/>
      <c r="P81" s="21"/>
      <c r="Q81" s="21"/>
      <c r="R81" s="21"/>
    </row>
    <row r="82" spans="2:18" outlineLevel="1">
      <c r="B82" s="156"/>
      <c r="C82" s="51" t="s">
        <v>183</v>
      </c>
      <c r="D82" s="47">
        <v>99.7</v>
      </c>
      <c r="E82" s="46"/>
      <c r="F82" s="21"/>
      <c r="G82" s="21"/>
      <c r="H82" s="21"/>
      <c r="I82" s="21"/>
      <c r="J82" s="21">
        <v>1</v>
      </c>
      <c r="K82" s="21"/>
      <c r="L82" s="21"/>
      <c r="M82" s="21"/>
      <c r="N82" s="21"/>
      <c r="O82" s="21"/>
      <c r="P82" s="21"/>
      <c r="Q82" s="21"/>
      <c r="R82" s="21"/>
    </row>
    <row r="83" spans="2:18" outlineLevel="1">
      <c r="B83" s="156"/>
      <c r="C83" s="51" t="s">
        <v>232</v>
      </c>
      <c r="D83" s="47">
        <v>55</v>
      </c>
      <c r="E83" s="46"/>
      <c r="F83" s="21"/>
      <c r="G83" s="21"/>
      <c r="H83" s="21">
        <v>1</v>
      </c>
      <c r="I83" s="21">
        <v>1</v>
      </c>
      <c r="J83" s="21">
        <v>1</v>
      </c>
      <c r="K83" s="21"/>
      <c r="L83" s="21"/>
      <c r="M83" s="21"/>
      <c r="N83" s="21"/>
      <c r="O83" s="21"/>
      <c r="P83" s="21"/>
      <c r="Q83" s="21"/>
      <c r="R83" s="21"/>
    </row>
    <row r="84" spans="2:18" outlineLevel="1">
      <c r="B84" s="156"/>
      <c r="C84" s="51" t="s">
        <v>233</v>
      </c>
      <c r="D84" s="47">
        <v>58</v>
      </c>
      <c r="E84" s="46"/>
      <c r="F84" s="21"/>
      <c r="G84" s="21"/>
      <c r="H84" s="21">
        <v>1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spans="2:18" ht="27" outlineLevel="1">
      <c r="B85" s="156"/>
      <c r="C85" s="51" t="s">
        <v>234</v>
      </c>
      <c r="D85" s="47">
        <v>118.7</v>
      </c>
      <c r="E85" s="46"/>
      <c r="F85" s="21"/>
      <c r="G85" s="21"/>
      <c r="H85" s="21"/>
      <c r="I85" s="21">
        <v>1</v>
      </c>
      <c r="J85" s="21">
        <v>1</v>
      </c>
      <c r="K85" s="21"/>
      <c r="L85" s="21"/>
      <c r="M85" s="21"/>
      <c r="N85" s="21"/>
      <c r="O85" s="21"/>
      <c r="P85" s="21"/>
      <c r="Q85" s="21"/>
      <c r="R85" s="21"/>
    </row>
    <row r="86" spans="2:18" outlineLevel="1">
      <c r="B86" s="156"/>
      <c r="C86" s="51" t="s">
        <v>235</v>
      </c>
      <c r="D86" s="47">
        <v>45.6</v>
      </c>
      <c r="E86" s="46"/>
      <c r="F86" s="21"/>
      <c r="G86" s="21"/>
      <c r="H86" s="21">
        <v>1</v>
      </c>
      <c r="I86" s="21">
        <v>1</v>
      </c>
      <c r="J86" s="21">
        <v>1</v>
      </c>
      <c r="K86" s="21"/>
      <c r="L86" s="21"/>
      <c r="M86" s="21"/>
      <c r="N86" s="21"/>
      <c r="O86" s="21"/>
      <c r="P86" s="21"/>
      <c r="Q86" s="21"/>
      <c r="R86" s="21"/>
    </row>
    <row r="87" spans="2:18" outlineLevel="1">
      <c r="B87" s="156"/>
      <c r="C87" s="51" t="s">
        <v>236</v>
      </c>
      <c r="D87" s="47">
        <v>49</v>
      </c>
      <c r="E87" s="46"/>
      <c r="F87" s="21"/>
      <c r="G87" s="21"/>
      <c r="H87" s="21">
        <v>1</v>
      </c>
      <c r="I87" s="21">
        <v>1</v>
      </c>
      <c r="J87" s="21">
        <v>1</v>
      </c>
      <c r="K87" s="21"/>
      <c r="L87" s="21"/>
      <c r="M87" s="21"/>
      <c r="N87" s="21"/>
      <c r="O87" s="21"/>
      <c r="P87" s="21"/>
      <c r="Q87" s="21"/>
      <c r="R87" s="21"/>
    </row>
    <row r="88" spans="2:18" outlineLevel="1">
      <c r="B88" s="156"/>
      <c r="C88" s="51" t="s">
        <v>224</v>
      </c>
      <c r="D88" s="47">
        <v>52</v>
      </c>
      <c r="E88" s="46"/>
      <c r="F88" s="21"/>
      <c r="G88" s="21"/>
      <c r="H88" s="21">
        <v>1</v>
      </c>
      <c r="I88" s="21">
        <v>1</v>
      </c>
      <c r="J88" s="21">
        <v>1</v>
      </c>
      <c r="K88" s="21"/>
      <c r="L88" s="21"/>
      <c r="M88" s="21"/>
      <c r="N88" s="21"/>
      <c r="O88" s="21"/>
      <c r="P88" s="21"/>
      <c r="Q88" s="21"/>
      <c r="R88" s="21"/>
    </row>
    <row r="89" spans="2:18" outlineLevel="1">
      <c r="B89" s="156"/>
      <c r="C89" s="51" t="s">
        <v>237</v>
      </c>
      <c r="D89" s="47">
        <v>43</v>
      </c>
      <c r="E89" s="46"/>
      <c r="F89" s="21"/>
      <c r="G89" s="21"/>
      <c r="H89" s="21">
        <v>1</v>
      </c>
      <c r="I89" s="21">
        <v>1</v>
      </c>
      <c r="J89" s="21">
        <v>1</v>
      </c>
      <c r="K89" s="21"/>
      <c r="L89" s="21"/>
      <c r="M89" s="21"/>
      <c r="N89" s="21"/>
      <c r="O89" s="21"/>
      <c r="P89" s="21"/>
      <c r="Q89" s="21"/>
      <c r="R89" s="21"/>
    </row>
    <row r="90" spans="2:18" outlineLevel="1">
      <c r="B90" s="156"/>
      <c r="C90" s="51" t="s">
        <v>238</v>
      </c>
      <c r="D90" s="47">
        <v>119</v>
      </c>
      <c r="E90" s="46"/>
      <c r="F90" s="21"/>
      <c r="G90" s="21"/>
      <c r="H90" s="21">
        <v>1</v>
      </c>
      <c r="I90" s="21">
        <v>1</v>
      </c>
      <c r="J90" s="21">
        <v>1</v>
      </c>
      <c r="K90" s="21"/>
      <c r="L90" s="21"/>
      <c r="M90" s="21"/>
      <c r="N90" s="21"/>
      <c r="O90" s="21"/>
      <c r="P90" s="21"/>
      <c r="Q90" s="21"/>
      <c r="R90" s="21"/>
    </row>
    <row r="91" spans="2:18" outlineLevel="1">
      <c r="B91" s="156"/>
      <c r="C91" s="51" t="s">
        <v>239</v>
      </c>
      <c r="D91" s="47">
        <v>59</v>
      </c>
      <c r="E91" s="46"/>
      <c r="F91" s="21"/>
      <c r="G91" s="21"/>
      <c r="H91" s="21">
        <v>1</v>
      </c>
      <c r="I91" s="21">
        <v>1</v>
      </c>
      <c r="J91" s="21">
        <v>1</v>
      </c>
      <c r="K91" s="21"/>
      <c r="L91" s="21"/>
      <c r="M91" s="21"/>
      <c r="N91" s="21"/>
      <c r="O91" s="21"/>
      <c r="P91" s="21"/>
      <c r="Q91" s="21"/>
      <c r="R91" s="21"/>
    </row>
    <row r="92" spans="2:18" outlineLevel="1">
      <c r="B92" s="156"/>
      <c r="C92" s="51" t="s">
        <v>240</v>
      </c>
      <c r="D92" s="47">
        <v>35</v>
      </c>
      <c r="E92" s="46"/>
      <c r="F92" s="21"/>
      <c r="G92" s="21"/>
      <c r="H92" s="21">
        <v>1</v>
      </c>
      <c r="I92" s="21">
        <v>1</v>
      </c>
      <c r="J92" s="21">
        <v>1</v>
      </c>
      <c r="K92" s="21"/>
      <c r="L92" s="21"/>
      <c r="M92" s="21"/>
      <c r="N92" s="21"/>
      <c r="O92" s="21"/>
      <c r="P92" s="21"/>
      <c r="Q92" s="21"/>
      <c r="R92" s="21"/>
    </row>
    <row r="93" spans="2:18" outlineLevel="1">
      <c r="B93" s="156"/>
      <c r="C93" s="51" t="s">
        <v>187</v>
      </c>
      <c r="D93" s="47">
        <v>52.8</v>
      </c>
      <c r="E93" s="46"/>
      <c r="F93" s="21"/>
      <c r="G93" s="21"/>
      <c r="H93" s="21">
        <v>1</v>
      </c>
      <c r="I93" s="21">
        <v>1</v>
      </c>
      <c r="J93" s="21">
        <v>1</v>
      </c>
      <c r="K93" s="21"/>
      <c r="L93" s="21"/>
      <c r="M93" s="21"/>
      <c r="N93" s="21"/>
      <c r="O93" s="21"/>
      <c r="P93" s="21"/>
      <c r="Q93" s="21"/>
      <c r="R93" s="21"/>
    </row>
    <row r="94" spans="2:18" outlineLevel="1">
      <c r="B94" s="156"/>
      <c r="C94" s="51" t="s">
        <v>241</v>
      </c>
      <c r="D94" s="47">
        <v>60.4</v>
      </c>
      <c r="E94" s="46"/>
      <c r="F94" s="21"/>
      <c r="G94" s="21"/>
      <c r="H94" s="21">
        <v>1</v>
      </c>
      <c r="I94" s="21">
        <v>1</v>
      </c>
      <c r="J94" s="21">
        <v>1</v>
      </c>
      <c r="K94" s="21"/>
      <c r="L94" s="21"/>
      <c r="M94" s="21"/>
      <c r="N94" s="21"/>
      <c r="O94" s="21"/>
      <c r="P94" s="21"/>
      <c r="Q94" s="21"/>
      <c r="R94" s="21"/>
    </row>
    <row r="95" spans="2:18" outlineLevel="1">
      <c r="B95" s="156"/>
      <c r="C95" s="51" t="s">
        <v>242</v>
      </c>
      <c r="D95" s="47">
        <v>186</v>
      </c>
      <c r="E95" s="46"/>
      <c r="F95" s="21"/>
      <c r="G95" s="21"/>
      <c r="H95" s="21">
        <v>1</v>
      </c>
      <c r="I95" s="21">
        <v>1</v>
      </c>
      <c r="J95" s="21">
        <v>1</v>
      </c>
      <c r="K95" s="21"/>
      <c r="L95" s="21"/>
      <c r="M95" s="21"/>
      <c r="N95" s="21"/>
      <c r="O95" s="21"/>
      <c r="P95" s="21"/>
      <c r="Q95" s="21"/>
      <c r="R95" s="21"/>
    </row>
    <row r="96" spans="2:18" outlineLevel="1">
      <c r="B96" s="156"/>
      <c r="C96" s="51" t="s">
        <v>184</v>
      </c>
      <c r="D96" s="47">
        <v>52</v>
      </c>
      <c r="E96" s="46"/>
      <c r="F96" s="21"/>
      <c r="G96" s="21"/>
      <c r="H96" s="21">
        <v>1</v>
      </c>
      <c r="I96" s="21">
        <v>1</v>
      </c>
      <c r="J96" s="21">
        <v>1</v>
      </c>
      <c r="K96" s="21"/>
      <c r="L96" s="21"/>
      <c r="M96" s="21"/>
      <c r="N96" s="21"/>
      <c r="O96" s="21"/>
      <c r="P96" s="21"/>
      <c r="Q96" s="21"/>
      <c r="R96" s="21"/>
    </row>
    <row r="97" spans="2:18" outlineLevel="1">
      <c r="B97" s="156"/>
      <c r="C97" s="51" t="s">
        <v>185</v>
      </c>
      <c r="D97" s="47">
        <v>88</v>
      </c>
      <c r="E97" s="46"/>
      <c r="F97" s="21"/>
      <c r="G97" s="21"/>
      <c r="H97" s="21">
        <v>1</v>
      </c>
      <c r="I97" s="21">
        <v>1</v>
      </c>
      <c r="J97" s="21">
        <v>1</v>
      </c>
      <c r="K97" s="21"/>
      <c r="L97" s="21"/>
      <c r="M97" s="21"/>
      <c r="N97" s="21"/>
      <c r="O97" s="21"/>
      <c r="P97" s="21"/>
      <c r="Q97" s="21"/>
      <c r="R97" s="21"/>
    </row>
    <row r="98" spans="2:18" outlineLevel="1">
      <c r="B98" s="156"/>
      <c r="C98" s="51" t="s">
        <v>186</v>
      </c>
      <c r="D98" s="47">
        <v>156</v>
      </c>
      <c r="E98" s="46"/>
      <c r="F98" s="21"/>
      <c r="G98" s="21"/>
      <c r="H98" s="21"/>
      <c r="I98" s="21"/>
      <c r="J98" s="21">
        <v>1</v>
      </c>
      <c r="K98" s="21"/>
      <c r="L98" s="21"/>
      <c r="M98" s="21"/>
      <c r="N98" s="21"/>
      <c r="O98" s="21"/>
      <c r="P98" s="21"/>
      <c r="Q98" s="21"/>
      <c r="R98" s="21"/>
    </row>
    <row r="99" spans="2:18" outlineLevel="1">
      <c r="B99" s="156"/>
      <c r="C99" s="51" t="s">
        <v>158</v>
      </c>
      <c r="D99" s="47">
        <v>57.9</v>
      </c>
      <c r="E99" s="46"/>
      <c r="F99" s="21"/>
      <c r="G99" s="21"/>
      <c r="H99" s="21">
        <v>1</v>
      </c>
      <c r="I99" s="21">
        <v>1</v>
      </c>
      <c r="J99" s="21">
        <v>1</v>
      </c>
      <c r="K99" s="21"/>
      <c r="L99" s="21"/>
      <c r="M99" s="21"/>
      <c r="N99" s="21"/>
      <c r="O99" s="21"/>
      <c r="P99" s="21"/>
      <c r="Q99" s="21"/>
      <c r="R99" s="21"/>
    </row>
    <row r="100" spans="2:18" outlineLevel="1">
      <c r="B100" s="156" t="s">
        <v>55</v>
      </c>
      <c r="C100" s="51" t="s">
        <v>135</v>
      </c>
      <c r="D100" s="47">
        <v>41</v>
      </c>
      <c r="E100" s="46"/>
      <c r="F100" s="21"/>
      <c r="G100" s="21"/>
      <c r="H100" s="21"/>
      <c r="I100" s="21"/>
      <c r="J100" s="21"/>
      <c r="K100" s="21"/>
      <c r="L100" s="21"/>
      <c r="M100" s="21">
        <v>1</v>
      </c>
      <c r="N100" s="21"/>
      <c r="O100" s="21"/>
      <c r="P100" s="21"/>
      <c r="Q100" s="21"/>
      <c r="R100" s="21"/>
    </row>
    <row r="101" spans="2:18" outlineLevel="1">
      <c r="B101" s="156"/>
      <c r="C101" s="51" t="s">
        <v>52</v>
      </c>
      <c r="D101" s="47">
        <v>191</v>
      </c>
      <c r="E101" s="46"/>
      <c r="F101" s="21"/>
      <c r="G101" s="21"/>
      <c r="H101" s="21"/>
      <c r="I101" s="21"/>
      <c r="J101" s="21"/>
      <c r="K101" s="21">
        <v>1</v>
      </c>
      <c r="L101" s="21">
        <v>1</v>
      </c>
      <c r="M101" s="21">
        <v>1</v>
      </c>
      <c r="N101" s="21"/>
      <c r="O101" s="21"/>
      <c r="P101" s="21"/>
      <c r="Q101" s="21"/>
      <c r="R101" s="21"/>
    </row>
    <row r="102" spans="2:18" outlineLevel="1">
      <c r="B102" s="156"/>
      <c r="C102" s="51" t="s">
        <v>53</v>
      </c>
      <c r="D102" s="47">
        <v>135</v>
      </c>
      <c r="E102" s="46"/>
      <c r="F102" s="21"/>
      <c r="G102" s="21"/>
      <c r="H102" s="21"/>
      <c r="I102" s="21"/>
      <c r="J102" s="21"/>
      <c r="K102" s="21">
        <v>1</v>
      </c>
      <c r="L102" s="21">
        <v>1</v>
      </c>
      <c r="M102" s="21">
        <v>1</v>
      </c>
      <c r="N102" s="21"/>
      <c r="O102" s="21"/>
      <c r="P102" s="21"/>
      <c r="Q102" s="21"/>
      <c r="R102" s="21"/>
    </row>
    <row r="103" spans="2:18" outlineLevel="1">
      <c r="B103" s="156"/>
      <c r="C103" s="51" t="s">
        <v>54</v>
      </c>
      <c r="D103" s="47">
        <v>84</v>
      </c>
      <c r="E103" s="46"/>
      <c r="F103" s="21"/>
      <c r="G103" s="21"/>
      <c r="H103" s="21"/>
      <c r="I103" s="21"/>
      <c r="J103" s="21"/>
      <c r="K103" s="21">
        <v>1</v>
      </c>
      <c r="L103" s="21">
        <v>1</v>
      </c>
      <c r="M103" s="21">
        <v>1</v>
      </c>
      <c r="N103" s="21"/>
      <c r="O103" s="21"/>
      <c r="P103" s="21"/>
      <c r="Q103" s="21"/>
      <c r="R103" s="21"/>
    </row>
    <row r="104" spans="2:18" outlineLevel="1">
      <c r="B104" s="156"/>
      <c r="C104" s="51" t="s">
        <v>169</v>
      </c>
      <c r="D104" s="47">
        <v>35</v>
      </c>
      <c r="E104" s="46"/>
      <c r="F104" s="21"/>
      <c r="G104" s="21"/>
      <c r="H104" s="21"/>
      <c r="I104" s="21"/>
      <c r="J104" s="21"/>
      <c r="K104" s="21"/>
      <c r="L104" s="21"/>
      <c r="M104" s="21">
        <v>1</v>
      </c>
      <c r="N104" s="21"/>
      <c r="O104" s="21"/>
      <c r="P104" s="21"/>
      <c r="Q104" s="21"/>
      <c r="R104" s="21"/>
    </row>
    <row r="105" spans="2:18" outlineLevel="1">
      <c r="B105" s="156"/>
      <c r="C105" s="54" t="s">
        <v>170</v>
      </c>
      <c r="D105" s="47">
        <v>93</v>
      </c>
      <c r="E105" s="46"/>
      <c r="F105" s="21"/>
      <c r="G105" s="21"/>
      <c r="H105" s="21"/>
      <c r="I105" s="21"/>
      <c r="J105" s="21"/>
      <c r="K105" s="21">
        <v>1</v>
      </c>
      <c r="L105" s="21">
        <v>1</v>
      </c>
      <c r="M105" s="21">
        <v>1</v>
      </c>
      <c r="N105" s="21"/>
      <c r="O105" s="21"/>
      <c r="P105" s="21"/>
      <c r="Q105" s="21"/>
      <c r="R105" s="21"/>
    </row>
    <row r="106" spans="2:18" outlineLevel="1">
      <c r="B106" s="158" t="s">
        <v>133</v>
      </c>
      <c r="C106" s="54" t="s">
        <v>171</v>
      </c>
      <c r="D106" s="47">
        <v>21.8</v>
      </c>
      <c r="E106" s="46"/>
      <c r="F106" s="21"/>
      <c r="G106" s="21"/>
      <c r="H106" s="21"/>
      <c r="I106" s="21"/>
      <c r="J106" s="21"/>
      <c r="K106" s="21"/>
      <c r="L106" s="21"/>
      <c r="M106" s="21"/>
      <c r="N106" s="21">
        <v>1</v>
      </c>
      <c r="O106" s="21">
        <v>1</v>
      </c>
      <c r="P106" s="21">
        <v>1</v>
      </c>
      <c r="Q106" s="21"/>
      <c r="R106" s="21"/>
    </row>
    <row r="107" spans="2:18" outlineLevel="1">
      <c r="B107" s="159"/>
      <c r="C107" s="54" t="s">
        <v>172</v>
      </c>
      <c r="D107" s="47">
        <v>85.8</v>
      </c>
      <c r="E107" s="46"/>
      <c r="F107" s="21"/>
      <c r="G107" s="21"/>
      <c r="H107" s="21"/>
      <c r="I107" s="21"/>
      <c r="J107" s="21"/>
      <c r="K107" s="21"/>
      <c r="L107" s="21"/>
      <c r="M107" s="21"/>
      <c r="N107" s="21">
        <v>1</v>
      </c>
      <c r="O107" s="21">
        <v>1</v>
      </c>
      <c r="P107" s="21">
        <v>1</v>
      </c>
      <c r="Q107" s="21"/>
      <c r="R107" s="21"/>
    </row>
    <row r="108" spans="2:18" outlineLevel="1">
      <c r="B108" s="159"/>
      <c r="C108" s="54" t="s">
        <v>189</v>
      </c>
      <c r="D108" s="47">
        <v>73.5</v>
      </c>
      <c r="E108" s="46"/>
      <c r="F108" s="21"/>
      <c r="G108" s="21"/>
      <c r="H108" s="21"/>
      <c r="I108" s="21"/>
      <c r="J108" s="21"/>
      <c r="K108" s="21"/>
      <c r="L108" s="21"/>
      <c r="M108" s="21"/>
      <c r="N108" s="21">
        <v>1</v>
      </c>
      <c r="O108" s="21">
        <v>1</v>
      </c>
      <c r="P108" s="21">
        <v>1</v>
      </c>
      <c r="Q108" s="21"/>
      <c r="R108" s="21"/>
    </row>
    <row r="109" spans="2:18" outlineLevel="1">
      <c r="B109" s="159"/>
      <c r="C109" s="54" t="s">
        <v>190</v>
      </c>
      <c r="D109" s="47">
        <v>76.3</v>
      </c>
      <c r="E109" s="46"/>
      <c r="F109" s="21"/>
      <c r="G109" s="21"/>
      <c r="H109" s="21"/>
      <c r="I109" s="21"/>
      <c r="J109" s="21"/>
      <c r="K109" s="21"/>
      <c r="L109" s="21"/>
      <c r="M109" s="21"/>
      <c r="N109" s="21">
        <v>1</v>
      </c>
      <c r="O109" s="21">
        <v>1</v>
      </c>
      <c r="P109" s="21">
        <v>1</v>
      </c>
      <c r="Q109" s="21"/>
      <c r="R109" s="21"/>
    </row>
    <row r="110" spans="2:18" outlineLevel="1">
      <c r="B110" s="159"/>
      <c r="C110" s="54" t="s">
        <v>173</v>
      </c>
      <c r="D110" s="47">
        <v>66.599999999999994</v>
      </c>
      <c r="E110" s="46"/>
      <c r="F110" s="21"/>
      <c r="G110" s="21"/>
      <c r="H110" s="21"/>
      <c r="I110" s="21"/>
      <c r="J110" s="21"/>
      <c r="K110" s="21"/>
      <c r="L110" s="21"/>
      <c r="M110" s="21"/>
      <c r="N110" s="21">
        <v>1</v>
      </c>
      <c r="O110" s="21">
        <v>1</v>
      </c>
      <c r="P110" s="21">
        <v>1</v>
      </c>
      <c r="Q110" s="21"/>
      <c r="R110" s="21"/>
    </row>
    <row r="111" spans="2:18" ht="27" outlineLevel="1">
      <c r="B111" s="159"/>
      <c r="C111" s="54" t="s">
        <v>180</v>
      </c>
      <c r="D111" s="47">
        <v>299.8</v>
      </c>
      <c r="E111" s="46"/>
      <c r="F111" s="21"/>
      <c r="G111" s="21"/>
      <c r="H111" s="21"/>
      <c r="I111" s="21"/>
      <c r="J111" s="21"/>
      <c r="K111" s="21"/>
      <c r="L111" s="21"/>
      <c r="M111" s="21"/>
      <c r="N111" s="21">
        <v>1</v>
      </c>
      <c r="O111" s="21">
        <v>1</v>
      </c>
      <c r="P111" s="21">
        <v>1</v>
      </c>
      <c r="Q111" s="21"/>
      <c r="R111" s="21"/>
    </row>
    <row r="112" spans="2:18" outlineLevel="1">
      <c r="B112" s="159"/>
      <c r="C112" s="54" t="s">
        <v>181</v>
      </c>
      <c r="D112" s="47">
        <v>28.7</v>
      </c>
      <c r="E112" s="46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>
        <v>1</v>
      </c>
      <c r="Q112" s="21"/>
      <c r="R112" s="21"/>
    </row>
    <row r="113" spans="2:18" outlineLevel="1">
      <c r="B113" s="159"/>
      <c r="C113" s="54" t="s">
        <v>182</v>
      </c>
      <c r="D113" s="47">
        <v>26.5</v>
      </c>
      <c r="E113" s="46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>
        <v>1</v>
      </c>
      <c r="Q113" s="21"/>
      <c r="R113" s="21"/>
    </row>
    <row r="114" spans="2:18" outlineLevel="1">
      <c r="B114" s="159"/>
      <c r="C114" s="54" t="s">
        <v>174</v>
      </c>
      <c r="D114" s="47">
        <v>87.6</v>
      </c>
      <c r="E114" s="46"/>
      <c r="F114" s="21"/>
      <c r="G114" s="21"/>
      <c r="H114" s="21"/>
      <c r="I114" s="21"/>
      <c r="J114" s="21"/>
      <c r="K114" s="21"/>
      <c r="L114" s="21"/>
      <c r="M114" s="21"/>
      <c r="N114" s="21">
        <v>1</v>
      </c>
      <c r="O114" s="21">
        <v>1</v>
      </c>
      <c r="P114" s="21">
        <v>1</v>
      </c>
      <c r="Q114" s="21"/>
      <c r="R114" s="21"/>
    </row>
    <row r="115" spans="2:18" outlineLevel="1">
      <c r="B115" s="159"/>
      <c r="C115" s="54" t="s">
        <v>179</v>
      </c>
      <c r="D115" s="47">
        <v>102.6</v>
      </c>
      <c r="E115" s="46"/>
      <c r="F115" s="21"/>
      <c r="G115" s="21"/>
      <c r="H115" s="21"/>
      <c r="I115" s="21"/>
      <c r="J115" s="21"/>
      <c r="K115" s="21"/>
      <c r="L115" s="21"/>
      <c r="M115" s="21"/>
      <c r="N115" s="21"/>
      <c r="O115" s="21">
        <v>1</v>
      </c>
      <c r="P115" s="21">
        <v>1</v>
      </c>
      <c r="Q115" s="21"/>
      <c r="R115" s="21"/>
    </row>
    <row r="116" spans="2:18" outlineLevel="1">
      <c r="B116" s="159"/>
      <c r="C116" s="54" t="s">
        <v>192</v>
      </c>
      <c r="D116" s="47">
        <v>28.5</v>
      </c>
      <c r="E116" s="46"/>
      <c r="F116" s="21"/>
      <c r="G116" s="21"/>
      <c r="H116" s="21"/>
      <c r="I116" s="21"/>
      <c r="J116" s="21"/>
      <c r="K116" s="21"/>
      <c r="L116" s="21"/>
      <c r="M116" s="21"/>
      <c r="N116" s="21">
        <v>1</v>
      </c>
      <c r="O116" s="21">
        <v>1</v>
      </c>
      <c r="P116" s="21">
        <v>1</v>
      </c>
      <c r="Q116" s="21"/>
      <c r="R116" s="21"/>
    </row>
    <row r="117" spans="2:18" outlineLevel="1">
      <c r="B117" s="159"/>
      <c r="C117" s="54" t="s">
        <v>175</v>
      </c>
      <c r="D117" s="47">
        <v>41.7</v>
      </c>
      <c r="E117" s="46"/>
      <c r="F117" s="21"/>
      <c r="G117" s="21"/>
      <c r="H117" s="21"/>
      <c r="I117" s="21"/>
      <c r="J117" s="21"/>
      <c r="K117" s="21"/>
      <c r="L117" s="21"/>
      <c r="M117" s="21"/>
      <c r="N117" s="21">
        <v>1</v>
      </c>
      <c r="O117" s="21">
        <v>1</v>
      </c>
      <c r="P117" s="21">
        <v>1</v>
      </c>
      <c r="Q117" s="21"/>
      <c r="R117" s="21"/>
    </row>
    <row r="118" spans="2:18" outlineLevel="1">
      <c r="B118" s="159"/>
      <c r="C118" s="51" t="s">
        <v>176</v>
      </c>
      <c r="D118" s="47">
        <v>23.7</v>
      </c>
      <c r="E118" s="46"/>
      <c r="F118" s="21"/>
      <c r="G118" s="21"/>
      <c r="H118" s="21"/>
      <c r="I118" s="21"/>
      <c r="J118" s="21"/>
      <c r="K118" s="21"/>
      <c r="L118" s="21"/>
      <c r="M118" s="21"/>
      <c r="N118" s="21">
        <v>1</v>
      </c>
      <c r="O118" s="21">
        <v>1</v>
      </c>
      <c r="P118" s="21">
        <v>1</v>
      </c>
      <c r="Q118" s="21"/>
      <c r="R118" s="21"/>
    </row>
    <row r="119" spans="2:18" outlineLevel="1">
      <c r="B119" s="159"/>
      <c r="C119" s="51" t="s">
        <v>221</v>
      </c>
      <c r="D119" s="47">
        <v>143.79999999999998</v>
      </c>
      <c r="E119" s="46"/>
      <c r="F119" s="21"/>
      <c r="G119" s="21"/>
      <c r="H119" s="21"/>
      <c r="I119" s="21"/>
      <c r="J119" s="21"/>
      <c r="K119" s="21"/>
      <c r="L119" s="21"/>
      <c r="M119" s="21"/>
      <c r="N119" s="21">
        <v>1</v>
      </c>
      <c r="O119" s="21">
        <v>1</v>
      </c>
      <c r="P119" s="21">
        <v>1</v>
      </c>
      <c r="Q119" s="21"/>
      <c r="R119" s="21"/>
    </row>
    <row r="120" spans="2:18" outlineLevel="1">
      <c r="B120" s="156" t="s">
        <v>134</v>
      </c>
      <c r="C120" s="51" t="s">
        <v>177</v>
      </c>
      <c r="D120" s="47">
        <v>95.8</v>
      </c>
      <c r="E120" s="46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>
        <v>1</v>
      </c>
      <c r="R120" s="21">
        <v>1</v>
      </c>
    </row>
    <row r="121" spans="2:18" outlineLevel="1">
      <c r="B121" s="156"/>
      <c r="C121" s="51" t="s">
        <v>171</v>
      </c>
      <c r="D121" s="47">
        <v>24.5</v>
      </c>
      <c r="E121" s="46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>
        <v>1</v>
      </c>
      <c r="R121" s="21">
        <v>1</v>
      </c>
    </row>
    <row r="122" spans="2:18" outlineLevel="1">
      <c r="B122" s="156"/>
      <c r="C122" s="51" t="s">
        <v>173</v>
      </c>
      <c r="D122" s="47">
        <v>63.8</v>
      </c>
      <c r="E122" s="46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>
        <v>1</v>
      </c>
      <c r="R122" s="21">
        <v>1</v>
      </c>
    </row>
    <row r="123" spans="2:18" ht="27" outlineLevel="1">
      <c r="B123" s="156"/>
      <c r="C123" s="54" t="s">
        <v>180</v>
      </c>
      <c r="D123" s="47">
        <v>240.8</v>
      </c>
      <c r="E123" s="46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>
        <v>1</v>
      </c>
      <c r="R123" s="21">
        <v>1</v>
      </c>
    </row>
    <row r="124" spans="2:18" outlineLevel="1">
      <c r="B124" s="156"/>
      <c r="C124" s="51" t="s">
        <v>192</v>
      </c>
      <c r="D124" s="47">
        <v>28.5</v>
      </c>
      <c r="E124" s="46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>
        <v>1</v>
      </c>
      <c r="R124" s="21">
        <v>1</v>
      </c>
    </row>
    <row r="125" spans="2:18" outlineLevel="1">
      <c r="B125" s="156"/>
      <c r="C125" s="51" t="s">
        <v>178</v>
      </c>
      <c r="D125" s="47">
        <v>91.7</v>
      </c>
      <c r="E125" s="46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>
        <v>1</v>
      </c>
      <c r="R125" s="21">
        <v>1</v>
      </c>
    </row>
    <row r="126" spans="2:18" outlineLevel="1">
      <c r="B126" s="156"/>
      <c r="C126" s="51" t="s">
        <v>175</v>
      </c>
      <c r="D126" s="47">
        <v>48.2</v>
      </c>
      <c r="E126" s="46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>
        <v>1</v>
      </c>
      <c r="R126" s="21">
        <v>1</v>
      </c>
    </row>
    <row r="127" spans="2:18" outlineLevel="1">
      <c r="B127" s="157"/>
      <c r="C127" s="51" t="s">
        <v>191</v>
      </c>
      <c r="D127" s="47">
        <v>22.8</v>
      </c>
      <c r="E127" s="46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>
        <v>1</v>
      </c>
      <c r="R127" s="21">
        <v>1</v>
      </c>
    </row>
    <row r="128" spans="2:18" outlineLevel="1">
      <c r="B128" s="157"/>
      <c r="C128" s="51" t="s">
        <v>221</v>
      </c>
      <c r="D128" s="47">
        <v>157.6</v>
      </c>
      <c r="E128" s="46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>
        <v>1</v>
      </c>
      <c r="R128" s="21">
        <v>1</v>
      </c>
    </row>
    <row r="129" spans="2:19" outlineLevel="1">
      <c r="B129" s="44"/>
      <c r="C129" s="44"/>
      <c r="D129" s="39"/>
      <c r="E129" s="46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</row>
    <row r="130" spans="2:19" outlineLevel="1">
      <c r="B130" s="38" t="s">
        <v>56</v>
      </c>
      <c r="C130" s="38"/>
      <c r="D130" s="40"/>
      <c r="E130" s="49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>
        <f>SUMPRODUCT($D131:$D133,R131:R133)</f>
        <v>0</v>
      </c>
    </row>
    <row r="131" spans="2:19" outlineLevel="1">
      <c r="B131" s="41" t="s">
        <v>57</v>
      </c>
      <c r="C131" s="51" t="s">
        <v>59</v>
      </c>
      <c r="D131" s="50" t="s">
        <v>193</v>
      </c>
      <c r="E131" s="46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</row>
    <row r="132" spans="2:19" outlineLevel="1">
      <c r="B132" s="41" t="s">
        <v>58</v>
      </c>
      <c r="C132" s="51" t="s">
        <v>60</v>
      </c>
      <c r="D132" s="50" t="s">
        <v>193</v>
      </c>
      <c r="E132" s="46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</row>
    <row r="133" spans="2:19" outlineLevel="1">
      <c r="B133" s="43" t="s">
        <v>201</v>
      </c>
      <c r="C133" s="51" t="s">
        <v>207</v>
      </c>
      <c r="D133" s="50" t="s">
        <v>193</v>
      </c>
      <c r="E133" s="46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</row>
    <row r="134" spans="2:19" outlineLevel="1">
      <c r="B134" s="43" t="s">
        <v>202</v>
      </c>
      <c r="C134" s="51" t="s">
        <v>208</v>
      </c>
      <c r="D134" s="50" t="s">
        <v>193</v>
      </c>
      <c r="E134" s="46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</row>
    <row r="135" spans="2:19" outlineLevel="1">
      <c r="B135" s="44" t="s">
        <v>203</v>
      </c>
      <c r="C135" s="51" t="s">
        <v>209</v>
      </c>
      <c r="D135" s="50" t="s">
        <v>193</v>
      </c>
      <c r="E135" s="46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</row>
    <row r="136" spans="2:19" outlineLevel="1">
      <c r="B136" s="44" t="s">
        <v>204</v>
      </c>
      <c r="C136" s="51" t="s">
        <v>210</v>
      </c>
      <c r="D136" s="50" t="s">
        <v>193</v>
      </c>
      <c r="E136" s="46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</row>
    <row r="137" spans="2:19" outlineLevel="1">
      <c r="B137" s="44" t="s">
        <v>205</v>
      </c>
      <c r="C137" s="51" t="s">
        <v>211</v>
      </c>
      <c r="D137" s="50" t="s">
        <v>193</v>
      </c>
      <c r="E137" s="46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</row>
    <row r="138" spans="2:19" outlineLevel="1">
      <c r="B138" s="44" t="s">
        <v>206</v>
      </c>
      <c r="C138" s="51" t="s">
        <v>212</v>
      </c>
      <c r="D138" s="50" t="s">
        <v>193</v>
      </c>
      <c r="E138" s="46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</row>
    <row r="139" spans="2:19" s="22" customFormat="1" ht="15" thickBot="1">
      <c r="B139" s="52" t="s">
        <v>30</v>
      </c>
      <c r="C139" s="52"/>
      <c r="D139" s="53" t="s">
        <v>229</v>
      </c>
      <c r="E139" s="55">
        <f>E44+E37+E5+E130</f>
        <v>2074.0000000000005</v>
      </c>
      <c r="F139" s="55">
        <f t="shared" ref="F139:R139" si="3">F44+F37+F5+F130</f>
        <v>2192.7000000000003</v>
      </c>
      <c r="G139" s="55">
        <f t="shared" si="3"/>
        <v>2520.3999999999996</v>
      </c>
      <c r="H139" s="55">
        <f t="shared" si="3"/>
        <v>1896.6</v>
      </c>
      <c r="I139" s="55">
        <f t="shared" si="3"/>
        <v>1957.3000000000002</v>
      </c>
      <c r="J139" s="55">
        <f t="shared" si="3"/>
        <v>2299.7000000000003</v>
      </c>
      <c r="K139" s="55">
        <f t="shared" si="3"/>
        <v>857.05</v>
      </c>
      <c r="L139" s="55">
        <f t="shared" si="3"/>
        <v>857.05</v>
      </c>
      <c r="M139" s="55">
        <f t="shared" si="3"/>
        <v>933.05</v>
      </c>
      <c r="N139" s="55">
        <f t="shared" si="3"/>
        <v>1497.4</v>
      </c>
      <c r="O139" s="55">
        <f t="shared" si="3"/>
        <v>1623.2</v>
      </c>
      <c r="P139" s="55">
        <f t="shared" si="3"/>
        <v>1696</v>
      </c>
      <c r="Q139" s="55">
        <f t="shared" si="3"/>
        <v>1197.2</v>
      </c>
      <c r="R139" s="55">
        <f t="shared" si="3"/>
        <v>1197.2</v>
      </c>
      <c r="S139" s="32"/>
    </row>
    <row r="140" spans="2:19" ht="17.25" thickTop="1">
      <c r="B140" s="52" t="s">
        <v>31</v>
      </c>
      <c r="C140" s="52"/>
      <c r="D140" s="53" t="s">
        <v>230</v>
      </c>
      <c r="E140" s="55">
        <f>E139/60</f>
        <v>34.566666666666677</v>
      </c>
      <c r="F140" s="55">
        <f t="shared" ref="F140:R140" si="4">F139/60</f>
        <v>36.545000000000002</v>
      </c>
      <c r="G140" s="55">
        <f t="shared" si="4"/>
        <v>42.006666666666661</v>
      </c>
      <c r="H140" s="55">
        <f t="shared" si="4"/>
        <v>31.61</v>
      </c>
      <c r="I140" s="55">
        <f t="shared" si="4"/>
        <v>32.62166666666667</v>
      </c>
      <c r="J140" s="55">
        <f t="shared" si="4"/>
        <v>38.32833333333334</v>
      </c>
      <c r="K140" s="55">
        <f t="shared" si="4"/>
        <v>14.284166666666666</v>
      </c>
      <c r="L140" s="55">
        <f t="shared" si="4"/>
        <v>14.284166666666666</v>
      </c>
      <c r="M140" s="55">
        <f t="shared" si="4"/>
        <v>15.550833333333333</v>
      </c>
      <c r="N140" s="55">
        <f t="shared" si="4"/>
        <v>24.956666666666667</v>
      </c>
      <c r="O140" s="55">
        <f t="shared" si="4"/>
        <v>27.053333333333335</v>
      </c>
      <c r="P140" s="55">
        <f t="shared" si="4"/>
        <v>28.266666666666666</v>
      </c>
      <c r="Q140" s="55">
        <f t="shared" si="4"/>
        <v>19.953333333333333</v>
      </c>
      <c r="R140" s="55">
        <f t="shared" si="4"/>
        <v>19.953333333333333</v>
      </c>
      <c r="S140" s="31"/>
    </row>
    <row r="141" spans="2:19" ht="33.75" customHeight="1">
      <c r="D141" s="60" t="s">
        <v>228</v>
      </c>
      <c r="E141" s="21">
        <f>E5/$U$3+E44/$U$4+E37/$U$5+E130/$U$6</f>
        <v>3770.909090909091</v>
      </c>
      <c r="F141" s="21">
        <f t="shared" ref="F141:R141" si="5">F5/$U$3+F44/$U$4+F37/$U$5+F130/$U$6</f>
        <v>3986.7272727272725</v>
      </c>
      <c r="G141" s="21">
        <f t="shared" si="5"/>
        <v>4582.545454545454</v>
      </c>
      <c r="H141" s="21">
        <f t="shared" si="5"/>
        <v>3448.363636363636</v>
      </c>
      <c r="I141" s="21">
        <f t="shared" si="5"/>
        <v>3558.727272727273</v>
      </c>
      <c r="J141" s="21">
        <f t="shared" si="5"/>
        <v>4181.272727272727</v>
      </c>
      <c r="K141" s="21">
        <f t="shared" si="5"/>
        <v>1420.3311688311687</v>
      </c>
      <c r="L141" s="21">
        <f t="shared" si="5"/>
        <v>1420.3311688311687</v>
      </c>
      <c r="M141" s="21">
        <f t="shared" si="5"/>
        <v>1558.5129870129872</v>
      </c>
      <c r="N141" s="21">
        <f t="shared" si="5"/>
        <v>2613.3376623376626</v>
      </c>
      <c r="O141" s="21">
        <f t="shared" si="5"/>
        <v>2838.1688311688308</v>
      </c>
      <c r="P141" s="21">
        <f t="shared" si="5"/>
        <v>2970.5324675324678</v>
      </c>
      <c r="Q141" s="21">
        <f t="shared" si="5"/>
        <v>2090.8961038961038</v>
      </c>
      <c r="R141" s="21">
        <f t="shared" si="5"/>
        <v>2090.8961038961038</v>
      </c>
    </row>
    <row r="142" spans="2:19">
      <c r="L142" s="19">
        <v>0</v>
      </c>
    </row>
    <row r="143" spans="2:19">
      <c r="F143" s="59" t="s">
        <v>217</v>
      </c>
      <c r="G143" s="21">
        <f>MAX($E$139:$G$139)+MAX($H$139:$J$139)+MAX($K$139:$M$139)+MAX($N$139:$P$139)+MAX($Q$139:$R$139)</f>
        <v>8646.35</v>
      </c>
    </row>
    <row r="144" spans="2:19">
      <c r="F144" s="59" t="s">
        <v>218</v>
      </c>
      <c r="G144" s="58">
        <f>G143/3600</f>
        <v>2.401763888888889</v>
      </c>
    </row>
    <row r="145" spans="6:7">
      <c r="F145" s="59" t="s">
        <v>219</v>
      </c>
      <c r="G145" s="21">
        <f>MIN($E$139:$G$139)+MIN($H$139:$J$139)+MIN($K$139:$M$139)+MIN($N$139:$P$139)+MIN($Q$139:$R$139)</f>
        <v>7522.2500000000009</v>
      </c>
    </row>
    <row r="146" spans="6:7">
      <c r="F146" s="59" t="s">
        <v>220</v>
      </c>
      <c r="G146" s="58">
        <f>G145/3600</f>
        <v>2.0895138888888893</v>
      </c>
    </row>
  </sheetData>
  <mergeCells count="22">
    <mergeCell ref="B120:B128"/>
    <mergeCell ref="B18:B23"/>
    <mergeCell ref="B100:B105"/>
    <mergeCell ref="B30:B32"/>
    <mergeCell ref="B27:B29"/>
    <mergeCell ref="B33:B35"/>
    <mergeCell ref="B106:B119"/>
    <mergeCell ref="B24:B26"/>
    <mergeCell ref="B45:B72"/>
    <mergeCell ref="B73:B99"/>
    <mergeCell ref="J1:J2"/>
    <mergeCell ref="B14:B17"/>
    <mergeCell ref="E1:E2"/>
    <mergeCell ref="F1:F2"/>
    <mergeCell ref="G1:G2"/>
    <mergeCell ref="H1:H2"/>
    <mergeCell ref="I1:I2"/>
    <mergeCell ref="E3:R3"/>
    <mergeCell ref="D9:D10"/>
    <mergeCell ref="D12:D13"/>
    <mergeCell ref="B6:B10"/>
    <mergeCell ref="B11:B13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D918-B819-4B20-8A41-C6D02D42F8DE}">
  <dimension ref="B2:E9"/>
  <sheetViews>
    <sheetView workbookViewId="0">
      <selection activeCell="A14" sqref="A14:L14"/>
    </sheetView>
  </sheetViews>
  <sheetFormatPr defaultRowHeight="14.25"/>
  <cols>
    <col min="2" max="2" width="19.375" bestFit="1" customWidth="1"/>
    <col min="4" max="4" width="12.25" bestFit="1" customWidth="1"/>
    <col min="5" max="5" width="16" bestFit="1" customWidth="1"/>
  </cols>
  <sheetData>
    <row r="2" spans="2:5" ht="28.5">
      <c r="B2" s="23" t="s">
        <v>227</v>
      </c>
      <c r="C2" s="24">
        <v>0.6</v>
      </c>
      <c r="D2" s="163" t="s">
        <v>32</v>
      </c>
      <c r="E2" s="164"/>
    </row>
    <row r="3" spans="2:5">
      <c r="B3" s="165"/>
      <c r="C3" s="167" t="s">
        <v>33</v>
      </c>
      <c r="D3" s="169" t="s">
        <v>66</v>
      </c>
      <c r="E3" s="171" t="s">
        <v>226</v>
      </c>
    </row>
    <row r="4" spans="2:5">
      <c r="B4" s="166"/>
      <c r="C4" s="168"/>
      <c r="D4" s="170"/>
      <c r="E4" s="172"/>
    </row>
    <row r="5" spans="2:5" ht="18">
      <c r="B5" s="20" t="s">
        <v>34</v>
      </c>
      <c r="C5" s="25">
        <v>2200</v>
      </c>
      <c r="D5" s="25">
        <f>C5</f>
        <v>2200</v>
      </c>
      <c r="E5" s="26">
        <f>D5*C$2</f>
        <v>1320</v>
      </c>
    </row>
    <row r="6" spans="2:5" ht="18">
      <c r="B6" s="20" t="s">
        <v>35</v>
      </c>
      <c r="C6" s="25">
        <v>2025</v>
      </c>
      <c r="D6" s="25">
        <f>C6</f>
        <v>2025</v>
      </c>
      <c r="E6" s="26">
        <f t="shared" ref="E6:E9" si="0">D6*C$2</f>
        <v>1215</v>
      </c>
    </row>
    <row r="7" spans="2:5" ht="18">
      <c r="B7" s="20" t="s">
        <v>67</v>
      </c>
      <c r="C7" s="25">
        <v>500</v>
      </c>
      <c r="D7" s="25">
        <f>C7</f>
        <v>500</v>
      </c>
      <c r="E7" s="26">
        <f t="shared" si="0"/>
        <v>300</v>
      </c>
    </row>
    <row r="8" spans="2:5" ht="18">
      <c r="B8" s="20" t="s">
        <v>36</v>
      </c>
      <c r="C8" s="25">
        <v>1250</v>
      </c>
      <c r="D8" s="25">
        <f>C8</f>
        <v>1250</v>
      </c>
      <c r="E8" s="26">
        <f t="shared" si="0"/>
        <v>750</v>
      </c>
    </row>
    <row r="9" spans="2:5" ht="18">
      <c r="B9" s="20" t="s">
        <v>37</v>
      </c>
      <c r="C9" s="25">
        <f>SUM(C5:C8)</f>
        <v>5975</v>
      </c>
      <c r="D9" s="25">
        <f>SUM(D5:D8)</f>
        <v>5975</v>
      </c>
      <c r="E9" s="26">
        <f t="shared" si="0"/>
        <v>3585</v>
      </c>
    </row>
  </sheetData>
  <mergeCells count="5">
    <mergeCell ref="D2:E2"/>
    <mergeCell ref="B3:B4"/>
    <mergeCell ref="C3:C4"/>
    <mergeCell ref="D3:D4"/>
    <mergeCell ref="E3:E4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56B6-84D6-456A-9C55-D5FB903AC7B0}">
  <dimension ref="A1"/>
  <sheetViews>
    <sheetView workbookViewId="0">
      <selection activeCell="F15" sqref="F15"/>
    </sheetView>
  </sheetViews>
  <sheetFormatPr defaultRowHeight="14.25"/>
  <sheetData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2E44-293F-4BD9-BA8F-FD0E9852FCE2}">
  <dimension ref="A1:DI34"/>
  <sheetViews>
    <sheetView zoomScale="85" zoomScaleNormal="85" workbookViewId="0">
      <selection activeCell="D8" sqref="D8:D9"/>
    </sheetView>
  </sheetViews>
  <sheetFormatPr defaultRowHeight="14.25"/>
  <cols>
    <col min="1" max="1" width="8.875" style="86"/>
    <col min="2" max="3" width="28.25" customWidth="1"/>
    <col min="4" max="4" width="12.125" customWidth="1"/>
    <col min="5" max="5" width="9.125" style="90" customWidth="1"/>
    <col min="6" max="6" width="11.125" customWidth="1"/>
    <col min="7" max="7" width="11.875" customWidth="1"/>
    <col min="8" max="20" width="3.125" customWidth="1"/>
    <col min="21" max="29" width="2.875" customWidth="1"/>
    <col min="30" max="30" width="3.75" customWidth="1"/>
    <col min="31" max="35" width="4" customWidth="1"/>
    <col min="36" max="41" width="4.25" customWidth="1"/>
    <col min="42" max="50" width="3.75" customWidth="1"/>
    <col min="51" max="59" width="2.375" customWidth="1"/>
    <col min="60" max="81" width="3" customWidth="1"/>
    <col min="82" max="90" width="2.875" customWidth="1"/>
    <col min="91" max="112" width="4.125" customWidth="1"/>
    <col min="113" max="113" width="12.75" customWidth="1"/>
    <col min="114" max="208" width="2.875" customWidth="1"/>
  </cols>
  <sheetData>
    <row r="1" spans="1:113">
      <c r="A1" s="190" t="s">
        <v>5</v>
      </c>
      <c r="B1" s="191" t="s">
        <v>6</v>
      </c>
      <c r="C1" s="115"/>
      <c r="D1" s="138" t="s">
        <v>275</v>
      </c>
      <c r="E1" s="194" t="s">
        <v>274</v>
      </c>
      <c r="F1" s="138" t="s">
        <v>271</v>
      </c>
      <c r="G1" s="138" t="s">
        <v>272</v>
      </c>
      <c r="H1" s="192" t="s">
        <v>276</v>
      </c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89" t="s">
        <v>277</v>
      </c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 t="s">
        <v>278</v>
      </c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 t="s">
        <v>279</v>
      </c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</row>
    <row r="2" spans="1:113">
      <c r="A2" s="190"/>
      <c r="B2" s="191"/>
      <c r="C2" s="122" t="s">
        <v>313</v>
      </c>
      <c r="D2" s="139"/>
      <c r="E2" s="195"/>
      <c r="F2" s="139"/>
      <c r="G2" s="139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CR2" s="189"/>
      <c r="CS2" s="189"/>
      <c r="CT2" s="189"/>
      <c r="CU2" s="189"/>
      <c r="CV2" s="189"/>
      <c r="CW2" s="189"/>
      <c r="CX2" s="189"/>
      <c r="CY2" s="189"/>
      <c r="CZ2" s="189"/>
      <c r="DA2" s="189"/>
      <c r="DB2" s="189"/>
      <c r="DC2" s="189"/>
      <c r="DD2" s="189"/>
      <c r="DE2" s="189"/>
      <c r="DF2" s="189"/>
      <c r="DG2" s="189"/>
      <c r="DH2" s="189"/>
      <c r="DI2" s="189"/>
    </row>
    <row r="3" spans="1:113">
      <c r="A3" s="190"/>
      <c r="B3" s="191"/>
      <c r="C3" s="116"/>
      <c r="D3" s="193"/>
      <c r="E3" s="196"/>
      <c r="F3" s="193"/>
      <c r="G3" s="193"/>
      <c r="H3" s="87">
        <v>18</v>
      </c>
      <c r="I3" s="87">
        <v>19</v>
      </c>
      <c r="J3" s="87">
        <v>20</v>
      </c>
      <c r="K3" s="87">
        <v>21</v>
      </c>
      <c r="L3" s="87">
        <v>22</v>
      </c>
      <c r="M3" s="87">
        <v>23</v>
      </c>
      <c r="N3" s="87">
        <v>24</v>
      </c>
      <c r="O3" s="87">
        <v>25</v>
      </c>
      <c r="P3" s="87">
        <v>26</v>
      </c>
      <c r="Q3" s="87">
        <v>27</v>
      </c>
      <c r="R3" s="87">
        <v>28</v>
      </c>
      <c r="S3" s="87">
        <v>29</v>
      </c>
      <c r="T3" s="87">
        <v>30</v>
      </c>
      <c r="U3" s="88">
        <v>1</v>
      </c>
      <c r="V3" s="88">
        <v>2</v>
      </c>
      <c r="W3" s="88">
        <v>3</v>
      </c>
      <c r="X3" s="88">
        <v>4</v>
      </c>
      <c r="Y3" s="88">
        <v>5</v>
      </c>
      <c r="Z3" s="88">
        <v>6</v>
      </c>
      <c r="AA3" s="88">
        <v>7</v>
      </c>
      <c r="AB3" s="88">
        <v>8</v>
      </c>
      <c r="AC3" s="88">
        <v>9</v>
      </c>
      <c r="AD3" s="88">
        <v>10</v>
      </c>
      <c r="AE3" s="88">
        <v>11</v>
      </c>
      <c r="AF3" s="88">
        <v>12</v>
      </c>
      <c r="AG3" s="88">
        <v>13</v>
      </c>
      <c r="AH3" s="88">
        <v>14</v>
      </c>
      <c r="AI3" s="88">
        <v>15</v>
      </c>
      <c r="AJ3" s="88">
        <v>16</v>
      </c>
      <c r="AK3" s="88">
        <v>17</v>
      </c>
      <c r="AL3" s="88">
        <v>18</v>
      </c>
      <c r="AM3" s="88">
        <v>19</v>
      </c>
      <c r="AN3" s="88">
        <v>20</v>
      </c>
      <c r="AO3" s="88">
        <v>21</v>
      </c>
      <c r="AP3" s="88">
        <v>22</v>
      </c>
      <c r="AQ3" s="88">
        <v>23</v>
      </c>
      <c r="AR3" s="88">
        <v>24</v>
      </c>
      <c r="AS3" s="88">
        <v>25</v>
      </c>
      <c r="AT3" s="88">
        <v>26</v>
      </c>
      <c r="AU3" s="88">
        <v>27</v>
      </c>
      <c r="AV3" s="88">
        <v>28</v>
      </c>
      <c r="AW3" s="88">
        <v>29</v>
      </c>
      <c r="AX3" s="88">
        <v>30</v>
      </c>
      <c r="AY3" s="88">
        <v>1</v>
      </c>
      <c r="AZ3" s="88">
        <v>2</v>
      </c>
      <c r="BA3" s="88">
        <v>3</v>
      </c>
      <c r="BB3" s="88">
        <v>4</v>
      </c>
      <c r="BC3" s="88">
        <v>5</v>
      </c>
      <c r="BD3" s="88">
        <v>6</v>
      </c>
      <c r="BE3" s="88">
        <v>7</v>
      </c>
      <c r="BF3" s="88">
        <v>8</v>
      </c>
      <c r="BG3" s="88">
        <v>9</v>
      </c>
      <c r="BH3" s="88">
        <v>10</v>
      </c>
      <c r="BI3" s="88">
        <v>11</v>
      </c>
      <c r="BJ3" s="88">
        <v>12</v>
      </c>
      <c r="BK3" s="88">
        <v>13</v>
      </c>
      <c r="BL3" s="88">
        <v>14</v>
      </c>
      <c r="BM3" s="88">
        <v>15</v>
      </c>
      <c r="BN3" s="88">
        <v>16</v>
      </c>
      <c r="BO3" s="88">
        <v>17</v>
      </c>
      <c r="BP3" s="88">
        <v>18</v>
      </c>
      <c r="BQ3" s="88">
        <v>19</v>
      </c>
      <c r="BR3" s="88">
        <v>20</v>
      </c>
      <c r="BS3" s="88">
        <v>21</v>
      </c>
      <c r="BT3" s="88">
        <v>22</v>
      </c>
      <c r="BU3" s="88">
        <v>23</v>
      </c>
      <c r="BV3" s="88">
        <v>24</v>
      </c>
      <c r="BW3" s="88">
        <v>25</v>
      </c>
      <c r="BX3" s="88">
        <v>26</v>
      </c>
      <c r="BY3" s="88">
        <v>27</v>
      </c>
      <c r="BZ3" s="88">
        <v>28</v>
      </c>
      <c r="CA3" s="88">
        <v>29</v>
      </c>
      <c r="CB3" s="88">
        <v>30</v>
      </c>
      <c r="CC3" s="88">
        <v>31</v>
      </c>
      <c r="CD3" s="88">
        <v>1</v>
      </c>
      <c r="CE3" s="88">
        <v>2</v>
      </c>
      <c r="CF3" s="88">
        <v>3</v>
      </c>
      <c r="CG3" s="88">
        <v>4</v>
      </c>
      <c r="CH3" s="88">
        <v>5</v>
      </c>
      <c r="CI3" s="88">
        <v>6</v>
      </c>
      <c r="CJ3" s="88">
        <v>7</v>
      </c>
      <c r="CK3" s="88">
        <v>8</v>
      </c>
      <c r="CL3" s="88">
        <v>9</v>
      </c>
      <c r="CM3" s="88">
        <v>10</v>
      </c>
      <c r="CN3" s="88">
        <v>11</v>
      </c>
      <c r="CO3" s="88">
        <v>12</v>
      </c>
      <c r="CP3" s="88">
        <v>13</v>
      </c>
      <c r="CQ3" s="88">
        <v>14</v>
      </c>
      <c r="CR3" s="88">
        <v>15</v>
      </c>
      <c r="CS3" s="88">
        <v>16</v>
      </c>
      <c r="CT3" s="88">
        <v>17</v>
      </c>
      <c r="CU3" s="88">
        <v>18</v>
      </c>
      <c r="CV3" s="88">
        <v>19</v>
      </c>
      <c r="CW3" s="88">
        <v>20</v>
      </c>
      <c r="CX3" s="88">
        <v>21</v>
      </c>
      <c r="CY3" s="88">
        <v>22</v>
      </c>
      <c r="CZ3" s="88">
        <v>23</v>
      </c>
      <c r="DA3" s="88">
        <v>24</v>
      </c>
      <c r="DB3" s="88">
        <v>25</v>
      </c>
      <c r="DC3" s="88">
        <v>26</v>
      </c>
      <c r="DD3" s="88">
        <v>27</v>
      </c>
      <c r="DE3" s="88">
        <v>28</v>
      </c>
      <c r="DF3" s="88">
        <v>29</v>
      </c>
      <c r="DG3" s="88">
        <v>30</v>
      </c>
      <c r="DH3" s="88">
        <v>31</v>
      </c>
      <c r="DI3" s="98" t="s">
        <v>301</v>
      </c>
    </row>
    <row r="4" spans="1:113" ht="17.45" customHeight="1">
      <c r="A4" s="198" t="s">
        <v>16</v>
      </c>
      <c r="B4" s="200" t="s">
        <v>314</v>
      </c>
      <c r="C4" s="123">
        <v>130</v>
      </c>
      <c r="D4" s="176" t="s">
        <v>291</v>
      </c>
      <c r="E4" s="180">
        <v>1</v>
      </c>
      <c r="F4" s="182" t="s">
        <v>286</v>
      </c>
      <c r="G4" s="92" t="s">
        <v>273</v>
      </c>
      <c r="H4" s="204" t="s">
        <v>321</v>
      </c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184" t="s">
        <v>294</v>
      </c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5" t="s">
        <v>270</v>
      </c>
      <c r="AG4" s="185"/>
      <c r="AH4" s="185"/>
      <c r="AI4" s="185"/>
      <c r="AJ4" s="186"/>
      <c r="AK4" s="187" t="s">
        <v>293</v>
      </c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97" t="s">
        <v>304</v>
      </c>
      <c r="CM4" s="197"/>
      <c r="CN4" s="197"/>
      <c r="CO4" s="197"/>
      <c r="CP4" s="197"/>
      <c r="CQ4" s="197"/>
      <c r="CR4" s="197"/>
      <c r="CS4" s="95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97"/>
      <c r="DE4" s="57"/>
      <c r="DF4" s="57"/>
      <c r="DG4" s="57"/>
      <c r="DH4" s="57"/>
      <c r="DI4" s="57" t="s">
        <v>303</v>
      </c>
    </row>
    <row r="5" spans="1:113" s="103" customFormat="1" ht="17.45" customHeight="1">
      <c r="A5" s="199"/>
      <c r="B5" s="201"/>
      <c r="C5" s="117"/>
      <c r="D5" s="177"/>
      <c r="E5" s="181"/>
      <c r="F5" s="183"/>
      <c r="G5" s="99" t="s">
        <v>302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97"/>
      <c r="DF5" s="97"/>
      <c r="DG5" s="97"/>
      <c r="DH5" s="97"/>
      <c r="DI5" s="97"/>
    </row>
    <row r="6" spans="1:113" ht="17.45" customHeight="1">
      <c r="A6" s="199"/>
      <c r="B6" s="200" t="s">
        <v>316</v>
      </c>
      <c r="C6" s="209">
        <v>77</v>
      </c>
      <c r="D6" s="176" t="s">
        <v>291</v>
      </c>
      <c r="E6" s="180">
        <v>30</v>
      </c>
      <c r="F6" s="182" t="s">
        <v>287</v>
      </c>
      <c r="G6" s="92" t="s">
        <v>273</v>
      </c>
      <c r="H6" s="202" t="s">
        <v>298</v>
      </c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22"/>
      <c r="U6" s="219" t="s">
        <v>294</v>
      </c>
      <c r="V6" s="220"/>
      <c r="W6" s="220"/>
      <c r="X6" s="220"/>
      <c r="Y6" s="220"/>
      <c r="Z6" s="220"/>
      <c r="AA6" s="220"/>
      <c r="AB6" s="220"/>
      <c r="AC6" s="220"/>
      <c r="AD6" s="220"/>
      <c r="AE6" s="221"/>
      <c r="AF6" s="207" t="s">
        <v>270</v>
      </c>
      <c r="AG6" s="207"/>
      <c r="AH6" s="207"/>
      <c r="AI6" s="207"/>
      <c r="AJ6" s="207"/>
      <c r="AK6" s="208" t="s">
        <v>297</v>
      </c>
      <c r="AL6" s="208"/>
      <c r="AM6" s="208"/>
      <c r="AN6" s="208"/>
      <c r="AO6" s="208"/>
      <c r="AP6" s="208"/>
      <c r="AQ6" s="208"/>
      <c r="AR6" s="208"/>
      <c r="AS6" s="208"/>
      <c r="AT6" s="208"/>
      <c r="AU6" s="208"/>
      <c r="AV6" s="208"/>
      <c r="AW6" s="208"/>
      <c r="AX6" s="208"/>
      <c r="AY6" s="208"/>
      <c r="AZ6" s="208"/>
      <c r="BA6" s="208"/>
      <c r="BB6" s="208"/>
      <c r="BC6" s="208"/>
      <c r="BD6" s="208"/>
      <c r="BE6" s="208"/>
      <c r="BF6" s="208"/>
      <c r="BG6" s="208"/>
      <c r="BH6" s="208"/>
      <c r="BI6" s="208"/>
      <c r="BJ6" s="208"/>
      <c r="BK6" s="208"/>
      <c r="BL6" s="208"/>
      <c r="BM6" s="208"/>
      <c r="BN6" s="208"/>
      <c r="BO6" s="208"/>
      <c r="BP6" s="208"/>
      <c r="BQ6" s="208"/>
      <c r="BR6" s="208"/>
      <c r="BS6" s="208"/>
      <c r="BT6" s="208"/>
      <c r="BU6" s="208"/>
      <c r="BV6" s="208"/>
      <c r="BW6" s="208"/>
      <c r="BX6" s="208"/>
      <c r="BY6" s="208"/>
      <c r="BZ6" s="208"/>
      <c r="CA6" s="208"/>
      <c r="CB6" s="208"/>
      <c r="CC6" s="208"/>
      <c r="CD6" s="206" t="s">
        <v>296</v>
      </c>
      <c r="CE6" s="206"/>
      <c r="CF6" s="206"/>
      <c r="CG6" s="206"/>
      <c r="CH6" s="206"/>
      <c r="CI6" s="206"/>
      <c r="CJ6" s="206"/>
      <c r="CK6" s="206"/>
      <c r="CL6" s="206"/>
      <c r="CM6" s="206"/>
      <c r="CN6" s="89"/>
      <c r="CO6" s="89"/>
      <c r="CP6" s="89"/>
      <c r="CQ6" s="89"/>
      <c r="CR6" s="89"/>
      <c r="CS6" s="89"/>
      <c r="CT6" s="89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12"/>
      <c r="DI6" s="89"/>
    </row>
    <row r="7" spans="1:113" s="103" customFormat="1" ht="17.45" customHeight="1">
      <c r="A7" s="199"/>
      <c r="B7" s="201"/>
      <c r="C7" s="210"/>
      <c r="D7" s="177"/>
      <c r="E7" s="181"/>
      <c r="F7" s="183"/>
      <c r="G7" s="110" t="s">
        <v>302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89"/>
    </row>
    <row r="8" spans="1:113" ht="16.5">
      <c r="A8" s="199"/>
      <c r="B8" s="215" t="s">
        <v>280</v>
      </c>
      <c r="C8" s="118">
        <v>17</v>
      </c>
      <c r="D8" s="176" t="s">
        <v>291</v>
      </c>
      <c r="E8" s="180">
        <v>3</v>
      </c>
      <c r="F8" s="182" t="s">
        <v>312</v>
      </c>
      <c r="G8" s="92" t="s">
        <v>273</v>
      </c>
      <c r="H8" s="211" t="s">
        <v>269</v>
      </c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184" t="s">
        <v>311</v>
      </c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5" t="s">
        <v>270</v>
      </c>
      <c r="AG8" s="185"/>
      <c r="AH8" s="185"/>
      <c r="AI8" s="185"/>
      <c r="AJ8" s="186"/>
      <c r="AK8" s="187" t="s">
        <v>299</v>
      </c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205"/>
      <c r="CD8" s="173" t="s">
        <v>296</v>
      </c>
      <c r="CE8" s="174"/>
      <c r="CF8" s="174"/>
      <c r="CG8" s="174"/>
      <c r="CH8" s="174"/>
      <c r="CI8" s="174"/>
      <c r="CJ8" s="174"/>
      <c r="CK8" s="174"/>
      <c r="CL8" s="174"/>
      <c r="CM8" s="175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</row>
    <row r="9" spans="1:113" s="103" customFormat="1" ht="16.5">
      <c r="A9" s="199"/>
      <c r="B9" s="216"/>
      <c r="C9" s="119"/>
      <c r="D9" s="177"/>
      <c r="E9" s="181"/>
      <c r="F9" s="183"/>
      <c r="G9" s="113" t="s">
        <v>302</v>
      </c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1"/>
      <c r="AF9" s="100"/>
      <c r="AG9" s="100"/>
      <c r="AH9" s="100"/>
      <c r="AI9" s="100"/>
      <c r="AJ9" s="101"/>
      <c r="AK9" s="102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2"/>
      <c r="CE9" s="100"/>
      <c r="CF9" s="100"/>
      <c r="CG9" s="100"/>
      <c r="CH9" s="100"/>
      <c r="CI9" s="100"/>
      <c r="CJ9" s="100"/>
      <c r="CK9" s="100"/>
      <c r="CL9" s="100"/>
      <c r="CM9" s="101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</row>
    <row r="10" spans="1:113" ht="16.5">
      <c r="A10" s="199"/>
      <c r="B10" s="215" t="s">
        <v>315</v>
      </c>
      <c r="C10" s="118">
        <v>65</v>
      </c>
      <c r="D10" s="176" t="s">
        <v>291</v>
      </c>
      <c r="E10" s="180">
        <v>5</v>
      </c>
      <c r="F10" s="182" t="s">
        <v>312</v>
      </c>
      <c r="G10" s="92" t="s">
        <v>273</v>
      </c>
      <c r="H10" s="211" t="s">
        <v>269</v>
      </c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184" t="s">
        <v>311</v>
      </c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5" t="s">
        <v>270</v>
      </c>
      <c r="AG10" s="185"/>
      <c r="AH10" s="185"/>
      <c r="AI10" s="185"/>
      <c r="AJ10" s="186"/>
      <c r="AK10" s="187" t="s">
        <v>299</v>
      </c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  <c r="BO10" s="188"/>
      <c r="BP10" s="188"/>
      <c r="BQ10" s="188"/>
      <c r="BR10" s="188"/>
      <c r="BS10" s="188"/>
      <c r="BT10" s="188"/>
      <c r="BU10" s="188"/>
      <c r="BV10" s="188"/>
      <c r="BW10" s="188"/>
      <c r="BX10" s="188"/>
      <c r="BY10" s="188"/>
      <c r="BZ10" s="188"/>
      <c r="CA10" s="188"/>
      <c r="CB10" s="188"/>
      <c r="CC10" s="205"/>
      <c r="CD10" s="173" t="s">
        <v>296</v>
      </c>
      <c r="CE10" s="174"/>
      <c r="CF10" s="174"/>
      <c r="CG10" s="174"/>
      <c r="CH10" s="174"/>
      <c r="CI10" s="174"/>
      <c r="CJ10" s="174"/>
      <c r="CK10" s="174"/>
      <c r="CL10" s="174"/>
      <c r="CM10" s="175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</row>
    <row r="11" spans="1:113" s="103" customFormat="1" ht="16.5">
      <c r="A11" s="199"/>
      <c r="B11" s="216"/>
      <c r="C11" s="119"/>
      <c r="D11" s="177"/>
      <c r="E11" s="181"/>
      <c r="F11" s="183"/>
      <c r="G11" s="113" t="s">
        <v>302</v>
      </c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1"/>
      <c r="AF11" s="100"/>
      <c r="AG11" s="100"/>
      <c r="AH11" s="100"/>
      <c r="AI11" s="100"/>
      <c r="AJ11" s="101"/>
      <c r="AK11" s="102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2"/>
      <c r="CE11" s="100"/>
      <c r="CF11" s="100"/>
      <c r="CG11" s="100"/>
      <c r="CH11" s="100"/>
      <c r="CI11" s="100"/>
      <c r="CJ11" s="100"/>
      <c r="CK11" s="100"/>
      <c r="CL11" s="100"/>
      <c r="CM11" s="101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</row>
    <row r="12" spans="1:113" ht="16.5">
      <c r="A12" s="199"/>
      <c r="B12" s="215" t="s">
        <v>317</v>
      </c>
      <c r="C12" s="118">
        <v>13</v>
      </c>
      <c r="D12" s="176" t="s">
        <v>291</v>
      </c>
      <c r="E12" s="180">
        <v>1</v>
      </c>
      <c r="F12" s="182" t="s">
        <v>288</v>
      </c>
      <c r="G12" s="92" t="s">
        <v>273</v>
      </c>
      <c r="H12" s="213" t="s">
        <v>269</v>
      </c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184" t="s">
        <v>311</v>
      </c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5" t="s">
        <v>270</v>
      </c>
      <c r="AG12" s="185"/>
      <c r="AH12" s="185"/>
      <c r="AI12" s="185"/>
      <c r="AJ12" s="186"/>
      <c r="AK12" s="187" t="s">
        <v>300</v>
      </c>
      <c r="AL12" s="188"/>
      <c r="AM12" s="188"/>
      <c r="AN12" s="188"/>
      <c r="AO12" s="188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188"/>
      <c r="BR12" s="188"/>
      <c r="BS12" s="188"/>
      <c r="BT12" s="188"/>
      <c r="BU12" s="188"/>
      <c r="BV12" s="188"/>
      <c r="BW12" s="188"/>
      <c r="BX12" s="188"/>
      <c r="BY12" s="188"/>
      <c r="BZ12" s="188"/>
      <c r="CA12" s="188"/>
      <c r="CB12" s="188"/>
      <c r="CC12" s="188"/>
      <c r="CD12" s="173" t="s">
        <v>296</v>
      </c>
      <c r="CE12" s="174"/>
      <c r="CF12" s="174"/>
      <c r="CG12" s="174"/>
      <c r="CH12" s="174"/>
      <c r="CI12" s="174"/>
      <c r="CJ12" s="174"/>
      <c r="CK12" s="174"/>
      <c r="CL12" s="174"/>
      <c r="CM12" s="175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9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</row>
    <row r="13" spans="1:113" s="103" customFormat="1" ht="16.5">
      <c r="A13" s="199"/>
      <c r="B13" s="216"/>
      <c r="C13" s="119"/>
      <c r="D13" s="177"/>
      <c r="E13" s="181"/>
      <c r="F13" s="183"/>
      <c r="G13" s="110" t="s">
        <v>302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1"/>
      <c r="AF13" s="100"/>
      <c r="AG13" s="100"/>
      <c r="AH13" s="100"/>
      <c r="AI13" s="100"/>
      <c r="AJ13" s="101"/>
      <c r="AK13" s="102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1"/>
      <c r="CN13" s="104"/>
      <c r="CO13" s="95"/>
      <c r="CP13" s="95"/>
      <c r="CQ13" s="95"/>
      <c r="CR13" s="95"/>
      <c r="CS13" s="95"/>
      <c r="CT13" s="95"/>
      <c r="CU13" s="95"/>
      <c r="CV13" s="95"/>
      <c r="CW13" s="96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</row>
    <row r="14" spans="1:113" ht="16.5">
      <c r="A14" s="199"/>
      <c r="B14" s="215" t="s">
        <v>281</v>
      </c>
      <c r="C14" s="118">
        <v>27</v>
      </c>
      <c r="D14" s="176" t="s">
        <v>291</v>
      </c>
      <c r="E14" s="180">
        <v>1</v>
      </c>
      <c r="F14" s="182" t="s">
        <v>288</v>
      </c>
      <c r="G14" s="92" t="s">
        <v>273</v>
      </c>
      <c r="H14" s="213" t="s">
        <v>269</v>
      </c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184" t="s">
        <v>311</v>
      </c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5" t="s">
        <v>270</v>
      </c>
      <c r="AG14" s="185"/>
      <c r="AH14" s="185"/>
      <c r="AI14" s="185"/>
      <c r="AJ14" s="186"/>
      <c r="AK14" s="187" t="s">
        <v>300</v>
      </c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/>
      <c r="BC14" s="188"/>
      <c r="BD14" s="188"/>
      <c r="BE14" s="188"/>
      <c r="BF14" s="188"/>
      <c r="BG14" s="188"/>
      <c r="BH14" s="188"/>
      <c r="BI14" s="188"/>
      <c r="BJ14" s="188"/>
      <c r="BK14" s="188"/>
      <c r="BL14" s="188"/>
      <c r="BM14" s="188"/>
      <c r="BN14" s="188"/>
      <c r="BO14" s="188"/>
      <c r="BP14" s="188"/>
      <c r="BQ14" s="188"/>
      <c r="BR14" s="188"/>
      <c r="BS14" s="188"/>
      <c r="BT14" s="188"/>
      <c r="BU14" s="188"/>
      <c r="BV14" s="188"/>
      <c r="BW14" s="188"/>
      <c r="BX14" s="188"/>
      <c r="BY14" s="188"/>
      <c r="BZ14" s="188"/>
      <c r="CA14" s="188"/>
      <c r="CB14" s="188"/>
      <c r="CC14" s="188"/>
      <c r="CD14" s="173" t="s">
        <v>296</v>
      </c>
      <c r="CE14" s="174"/>
      <c r="CF14" s="174"/>
      <c r="CG14" s="174"/>
      <c r="CH14" s="174"/>
      <c r="CI14" s="174"/>
      <c r="CJ14" s="174"/>
      <c r="CK14" s="174"/>
      <c r="CL14" s="174"/>
      <c r="CM14" s="175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9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</row>
    <row r="15" spans="1:113" s="103" customFormat="1" ht="16.5">
      <c r="A15" s="199"/>
      <c r="B15" s="216"/>
      <c r="C15" s="119"/>
      <c r="D15" s="177"/>
      <c r="E15" s="181"/>
      <c r="F15" s="183"/>
      <c r="G15" s="110" t="s">
        <v>302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1"/>
      <c r="AF15" s="100"/>
      <c r="AG15" s="100"/>
      <c r="AH15" s="100"/>
      <c r="AI15" s="100"/>
      <c r="AJ15" s="101"/>
      <c r="AK15" s="102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1"/>
      <c r="CN15" s="104"/>
      <c r="CO15" s="95"/>
      <c r="CP15" s="95"/>
      <c r="CQ15" s="95"/>
      <c r="CR15" s="95"/>
      <c r="CS15" s="95"/>
      <c r="CT15" s="95"/>
      <c r="CU15" s="95"/>
      <c r="CV15" s="95"/>
      <c r="CW15" s="96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</row>
    <row r="16" spans="1:113" ht="16.5">
      <c r="A16" s="199"/>
      <c r="B16" s="215" t="s">
        <v>308</v>
      </c>
      <c r="C16" s="118">
        <v>22</v>
      </c>
      <c r="D16" s="176" t="s">
        <v>291</v>
      </c>
      <c r="E16" s="180">
        <v>1</v>
      </c>
      <c r="F16" s="182" t="s">
        <v>288</v>
      </c>
      <c r="G16" s="92" t="s">
        <v>273</v>
      </c>
      <c r="H16" s="202" t="s">
        <v>269</v>
      </c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184" t="s">
        <v>311</v>
      </c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5" t="s">
        <v>270</v>
      </c>
      <c r="AG16" s="185"/>
      <c r="AH16" s="185"/>
      <c r="AI16" s="185"/>
      <c r="AJ16" s="186"/>
      <c r="AK16" s="187" t="s">
        <v>309</v>
      </c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88"/>
      <c r="BP16" s="188"/>
      <c r="BQ16" s="188"/>
      <c r="BR16" s="188"/>
      <c r="BS16" s="188"/>
      <c r="BT16" s="188"/>
      <c r="BU16" s="188"/>
      <c r="BV16" s="188"/>
      <c r="BW16" s="188"/>
      <c r="BX16" s="188"/>
      <c r="BY16" s="188"/>
      <c r="BZ16" s="188"/>
      <c r="CA16" s="188"/>
      <c r="CB16" s="188"/>
      <c r="CC16" s="188"/>
      <c r="CD16" s="173" t="s">
        <v>296</v>
      </c>
      <c r="CE16" s="174"/>
      <c r="CF16" s="174"/>
      <c r="CG16" s="174"/>
      <c r="CH16" s="174"/>
      <c r="CI16" s="174"/>
      <c r="CJ16" s="174"/>
      <c r="CK16" s="174"/>
      <c r="CL16" s="174"/>
      <c r="CM16" s="175"/>
      <c r="CN16" s="104"/>
      <c r="CO16" s="95"/>
      <c r="CP16" s="95"/>
      <c r="CQ16" s="95"/>
      <c r="CR16" s="95"/>
      <c r="CS16" s="95"/>
      <c r="CT16" s="95"/>
      <c r="CU16" s="95"/>
      <c r="CV16" s="95"/>
      <c r="CW16" s="96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</row>
    <row r="17" spans="1:113" s="103" customFormat="1" ht="16.5">
      <c r="A17" s="199"/>
      <c r="B17" s="216"/>
      <c r="C17" s="119"/>
      <c r="D17" s="177"/>
      <c r="E17" s="181"/>
      <c r="F17" s="183"/>
      <c r="G17" s="110" t="s">
        <v>302</v>
      </c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1"/>
      <c r="AF17" s="100"/>
      <c r="AG17" s="100"/>
      <c r="AH17" s="100"/>
      <c r="AI17" s="100"/>
      <c r="AJ17" s="101"/>
      <c r="AK17" s="102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1"/>
      <c r="CN17" s="102"/>
      <c r="CO17" s="100"/>
      <c r="CP17" s="100"/>
      <c r="CQ17" s="100"/>
      <c r="CR17" s="100"/>
      <c r="CS17" s="100"/>
      <c r="CT17" s="100"/>
      <c r="CU17" s="100"/>
      <c r="CV17" s="100"/>
      <c r="CW17" s="101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</row>
    <row r="18" spans="1:113" ht="16.5">
      <c r="A18" s="199"/>
      <c r="B18" s="217" t="s">
        <v>305</v>
      </c>
      <c r="C18" s="120">
        <v>11</v>
      </c>
      <c r="D18" s="176" t="s">
        <v>291</v>
      </c>
      <c r="E18" s="180">
        <v>1</v>
      </c>
      <c r="F18" s="182" t="s">
        <v>288</v>
      </c>
      <c r="G18" s="92" t="s">
        <v>273</v>
      </c>
      <c r="H18" s="202" t="s">
        <v>269</v>
      </c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184" t="s">
        <v>311</v>
      </c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5" t="s">
        <v>270</v>
      </c>
      <c r="AG18" s="185"/>
      <c r="AH18" s="185"/>
      <c r="AI18" s="185"/>
      <c r="AJ18" s="186"/>
      <c r="AK18" s="187" t="s">
        <v>309</v>
      </c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  <c r="BR18" s="188"/>
      <c r="BS18" s="188"/>
      <c r="BT18" s="188"/>
      <c r="BU18" s="188"/>
      <c r="BV18" s="188"/>
      <c r="BW18" s="188"/>
      <c r="BX18" s="188"/>
      <c r="BY18" s="188"/>
      <c r="BZ18" s="188"/>
      <c r="CA18" s="188"/>
      <c r="CB18" s="188"/>
      <c r="CC18" s="188"/>
      <c r="CD18" s="173" t="s">
        <v>296</v>
      </c>
      <c r="CE18" s="174"/>
      <c r="CF18" s="174"/>
      <c r="CG18" s="174"/>
      <c r="CH18" s="174"/>
      <c r="CI18" s="174"/>
      <c r="CJ18" s="174"/>
      <c r="CK18" s="174"/>
      <c r="CL18" s="174"/>
      <c r="CM18" s="175"/>
      <c r="CN18" s="104"/>
      <c r="CO18" s="95"/>
      <c r="CP18" s="95"/>
      <c r="CQ18" s="95"/>
      <c r="CR18" s="95"/>
      <c r="CS18" s="95"/>
      <c r="CT18" s="95"/>
      <c r="CU18" s="95"/>
      <c r="CV18" s="95"/>
      <c r="CW18" s="96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</row>
    <row r="19" spans="1:113" s="103" customFormat="1" ht="16.5">
      <c r="A19" s="199"/>
      <c r="B19" s="218"/>
      <c r="C19" s="121"/>
      <c r="D19" s="177"/>
      <c r="E19" s="181"/>
      <c r="F19" s="183"/>
      <c r="G19" s="110" t="s">
        <v>302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1"/>
      <c r="AF19" s="100"/>
      <c r="AG19" s="100"/>
      <c r="AH19" s="100"/>
      <c r="AI19" s="100"/>
      <c r="AJ19" s="101"/>
      <c r="AK19" s="102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1"/>
      <c r="CN19" s="102"/>
      <c r="CO19" s="100"/>
      <c r="CP19" s="100"/>
      <c r="CQ19" s="100"/>
      <c r="CR19" s="100"/>
      <c r="CS19" s="100"/>
      <c r="CT19" s="100"/>
      <c r="CU19" s="100"/>
      <c r="CV19" s="100"/>
      <c r="CW19" s="101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</row>
    <row r="20" spans="1:113" ht="16.5">
      <c r="A20" s="199"/>
      <c r="B20" s="215" t="s">
        <v>306</v>
      </c>
      <c r="C20" s="118">
        <v>9</v>
      </c>
      <c r="D20" s="176" t="s">
        <v>291</v>
      </c>
      <c r="E20" s="180">
        <v>1</v>
      </c>
      <c r="F20" s="182" t="s">
        <v>288</v>
      </c>
      <c r="G20" s="92" t="s">
        <v>273</v>
      </c>
      <c r="H20" s="202" t="s">
        <v>269</v>
      </c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184" t="s">
        <v>311</v>
      </c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5" t="s">
        <v>270</v>
      </c>
      <c r="AG20" s="185"/>
      <c r="AH20" s="185"/>
      <c r="AI20" s="185"/>
      <c r="AJ20" s="186"/>
      <c r="AK20" s="187" t="s">
        <v>309</v>
      </c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188"/>
      <c r="BE20" s="188"/>
      <c r="BF20" s="188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8"/>
      <c r="BZ20" s="188"/>
      <c r="CA20" s="188"/>
      <c r="CB20" s="188"/>
      <c r="CC20" s="188"/>
      <c r="CD20" s="173" t="s">
        <v>296</v>
      </c>
      <c r="CE20" s="174"/>
      <c r="CF20" s="174"/>
      <c r="CG20" s="174"/>
      <c r="CH20" s="174"/>
      <c r="CI20" s="174"/>
      <c r="CJ20" s="174"/>
      <c r="CK20" s="174"/>
      <c r="CL20" s="174"/>
      <c r="CM20" s="175"/>
      <c r="CN20" s="104"/>
      <c r="CO20" s="95"/>
      <c r="CP20" s="95"/>
      <c r="CQ20" s="95"/>
      <c r="CR20" s="95"/>
      <c r="CS20" s="95"/>
      <c r="CT20" s="95"/>
      <c r="CU20" s="95"/>
      <c r="CV20" s="95"/>
      <c r="CW20" s="96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</row>
    <row r="21" spans="1:113" s="103" customFormat="1" ht="16.5">
      <c r="A21" s="199"/>
      <c r="B21" s="216"/>
      <c r="C21" s="119"/>
      <c r="D21" s="177"/>
      <c r="E21" s="181"/>
      <c r="F21" s="183"/>
      <c r="G21" s="110" t="s">
        <v>302</v>
      </c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1"/>
      <c r="AF21" s="100"/>
      <c r="AG21" s="100"/>
      <c r="AH21" s="100"/>
      <c r="AI21" s="100"/>
      <c r="AJ21" s="101"/>
      <c r="AK21" s="102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1"/>
      <c r="CN21" s="102"/>
      <c r="CO21" s="100"/>
      <c r="CP21" s="100"/>
      <c r="CQ21" s="100"/>
      <c r="CR21" s="100"/>
      <c r="CS21" s="100"/>
      <c r="CT21" s="100"/>
      <c r="CU21" s="100"/>
      <c r="CV21" s="100"/>
      <c r="CW21" s="101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</row>
    <row r="22" spans="1:113" ht="16.5">
      <c r="A22" s="199"/>
      <c r="B22" s="215" t="s">
        <v>307</v>
      </c>
      <c r="C22" s="118">
        <v>12</v>
      </c>
      <c r="D22" s="176" t="s">
        <v>291</v>
      </c>
      <c r="E22" s="180">
        <v>1</v>
      </c>
      <c r="F22" s="182" t="s">
        <v>288</v>
      </c>
      <c r="G22" s="92" t="s">
        <v>273</v>
      </c>
      <c r="H22" s="202" t="s">
        <v>269</v>
      </c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184" t="s">
        <v>311</v>
      </c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5" t="s">
        <v>270</v>
      </c>
      <c r="AG22" s="185"/>
      <c r="AH22" s="185"/>
      <c r="AI22" s="185"/>
      <c r="AJ22" s="186"/>
      <c r="AK22" s="187" t="s">
        <v>309</v>
      </c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8"/>
      <c r="BZ22" s="188"/>
      <c r="CA22" s="188"/>
      <c r="CB22" s="188"/>
      <c r="CC22" s="188"/>
      <c r="CD22" s="173" t="s">
        <v>296</v>
      </c>
      <c r="CE22" s="174"/>
      <c r="CF22" s="174"/>
      <c r="CG22" s="174"/>
      <c r="CH22" s="174"/>
      <c r="CI22" s="174"/>
      <c r="CJ22" s="174"/>
      <c r="CK22" s="174"/>
      <c r="CL22" s="174"/>
      <c r="CM22" s="175"/>
      <c r="CN22" s="104"/>
      <c r="CO22" s="95"/>
      <c r="CP22" s="95"/>
      <c r="CQ22" s="95"/>
      <c r="CR22" s="95"/>
      <c r="CS22" s="95"/>
      <c r="CT22" s="95"/>
      <c r="CU22" s="95"/>
      <c r="CV22" s="95"/>
      <c r="CW22" s="96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</row>
    <row r="23" spans="1:113" s="103" customFormat="1" ht="16.5">
      <c r="A23" s="199"/>
      <c r="B23" s="216"/>
      <c r="C23" s="119"/>
      <c r="D23" s="177"/>
      <c r="E23" s="181"/>
      <c r="F23" s="183"/>
      <c r="G23" s="110" t="s">
        <v>302</v>
      </c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1"/>
      <c r="AF23" s="100"/>
      <c r="AG23" s="100"/>
      <c r="AH23" s="100"/>
      <c r="AI23" s="100"/>
      <c r="AJ23" s="101"/>
      <c r="AK23" s="102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5"/>
      <c r="CY23" s="105"/>
      <c r="CZ23" s="105"/>
      <c r="DA23" s="105"/>
      <c r="DB23" s="106"/>
      <c r="DC23" s="97"/>
      <c r="DD23" s="97"/>
      <c r="DE23" s="97"/>
      <c r="DF23" s="97"/>
      <c r="DG23" s="97"/>
      <c r="DH23" s="97"/>
      <c r="DI23" s="97"/>
    </row>
    <row r="24" spans="1:113" ht="16.5">
      <c r="A24" s="199"/>
      <c r="B24" s="215" t="s">
        <v>282</v>
      </c>
      <c r="C24" s="118">
        <v>14</v>
      </c>
      <c r="D24" s="176" t="s">
        <v>291</v>
      </c>
      <c r="E24" s="180">
        <v>1</v>
      </c>
      <c r="F24" s="182" t="s">
        <v>289</v>
      </c>
      <c r="G24" s="92" t="s">
        <v>273</v>
      </c>
      <c r="H24" s="202" t="s">
        <v>269</v>
      </c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184" t="s">
        <v>311</v>
      </c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5" t="s">
        <v>270</v>
      </c>
      <c r="AG24" s="185"/>
      <c r="AH24" s="185"/>
      <c r="AI24" s="185"/>
      <c r="AJ24" s="186"/>
      <c r="AK24" s="187" t="s">
        <v>309</v>
      </c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  <c r="BO24" s="188"/>
      <c r="BP24" s="188"/>
      <c r="BQ24" s="188"/>
      <c r="BR24" s="188"/>
      <c r="BS24" s="188"/>
      <c r="BT24" s="188"/>
      <c r="BU24" s="188"/>
      <c r="BV24" s="188"/>
      <c r="BW24" s="188"/>
      <c r="BX24" s="188"/>
      <c r="BY24" s="188"/>
      <c r="BZ24" s="188"/>
      <c r="CA24" s="188"/>
      <c r="CB24" s="188"/>
      <c r="CC24" s="188"/>
      <c r="CD24" s="173" t="s">
        <v>296</v>
      </c>
      <c r="CE24" s="174"/>
      <c r="CF24" s="174"/>
      <c r="CG24" s="174"/>
      <c r="CH24" s="174"/>
      <c r="CI24" s="174"/>
      <c r="CJ24" s="174"/>
      <c r="CK24" s="174"/>
      <c r="CL24" s="174"/>
      <c r="CM24" s="175"/>
      <c r="CN24" s="95"/>
      <c r="CO24" s="95"/>
      <c r="CP24" s="95"/>
      <c r="CQ24" s="95"/>
      <c r="CR24" s="96"/>
      <c r="CS24" s="104"/>
      <c r="CT24" s="95"/>
      <c r="CU24" s="95"/>
      <c r="CV24" s="95"/>
      <c r="CW24" s="95"/>
      <c r="CX24" s="95"/>
      <c r="CY24" s="95"/>
      <c r="CZ24" s="95"/>
      <c r="DA24" s="95"/>
      <c r="DB24" s="96"/>
      <c r="DC24" s="57"/>
      <c r="DD24" s="57"/>
      <c r="DE24" s="57"/>
      <c r="DF24" s="57"/>
      <c r="DG24" s="57"/>
      <c r="DH24" s="57"/>
      <c r="DI24" s="57"/>
    </row>
    <row r="25" spans="1:113" s="103" customFormat="1" ht="16.5">
      <c r="A25" s="199"/>
      <c r="B25" s="216"/>
      <c r="C25" s="119"/>
      <c r="D25" s="177"/>
      <c r="E25" s="181"/>
      <c r="F25" s="183"/>
      <c r="G25" s="110" t="s">
        <v>302</v>
      </c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1"/>
      <c r="AF25" s="100"/>
      <c r="AG25" s="100"/>
      <c r="AH25" s="100"/>
      <c r="AI25" s="100"/>
      <c r="AJ25" s="101"/>
      <c r="AK25" s="102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1"/>
      <c r="DC25" s="97"/>
      <c r="DD25" s="97"/>
      <c r="DE25" s="97"/>
      <c r="DF25" s="97"/>
      <c r="DG25" s="97"/>
      <c r="DH25" s="97"/>
      <c r="DI25" s="97"/>
    </row>
    <row r="26" spans="1:113" ht="16.5">
      <c r="A26" s="199"/>
      <c r="B26" s="217" t="s">
        <v>283</v>
      </c>
      <c r="C26" s="120">
        <v>0</v>
      </c>
      <c r="D26" s="176" t="s">
        <v>291</v>
      </c>
      <c r="E26" s="180">
        <v>1</v>
      </c>
      <c r="F26" s="182" t="s">
        <v>288</v>
      </c>
      <c r="G26" s="92" t="s">
        <v>273</v>
      </c>
      <c r="H26" s="202" t="s">
        <v>269</v>
      </c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184" t="s">
        <v>311</v>
      </c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5" t="s">
        <v>270</v>
      </c>
      <c r="AG26" s="185"/>
      <c r="AH26" s="185"/>
      <c r="AI26" s="185"/>
      <c r="AJ26" s="186"/>
      <c r="AK26" s="187" t="s">
        <v>309</v>
      </c>
      <c r="AL26" s="188"/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73" t="s">
        <v>296</v>
      </c>
      <c r="CE26" s="174"/>
      <c r="CF26" s="174"/>
      <c r="CG26" s="174"/>
      <c r="CH26" s="174"/>
      <c r="CI26" s="174"/>
      <c r="CJ26" s="174"/>
      <c r="CK26" s="174"/>
      <c r="CL26" s="174"/>
      <c r="CM26" s="175"/>
      <c r="CN26" s="104"/>
      <c r="CO26" s="95"/>
      <c r="CP26" s="95"/>
      <c r="CQ26" s="95"/>
      <c r="CR26" s="95"/>
      <c r="CS26" s="95"/>
      <c r="CT26" s="95"/>
      <c r="CU26" s="95"/>
      <c r="CV26" s="95"/>
      <c r="CW26" s="96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</row>
    <row r="27" spans="1:113" s="103" customFormat="1" ht="16.5">
      <c r="A27" s="199"/>
      <c r="B27" s="218"/>
      <c r="C27" s="121"/>
      <c r="D27" s="177"/>
      <c r="E27" s="181"/>
      <c r="F27" s="183"/>
      <c r="G27" s="110" t="s">
        <v>302</v>
      </c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1"/>
      <c r="AK27" s="102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5"/>
      <c r="CY27" s="105"/>
      <c r="CZ27" s="105"/>
      <c r="DA27" s="105"/>
      <c r="DB27" s="105"/>
      <c r="DC27" s="106"/>
      <c r="DD27" s="97"/>
      <c r="DE27" s="97"/>
      <c r="DF27" s="97"/>
      <c r="DG27" s="97"/>
      <c r="DH27" s="97"/>
      <c r="DI27" s="97"/>
    </row>
    <row r="28" spans="1:113" ht="16.5">
      <c r="A28" s="199"/>
      <c r="B28" s="176" t="s">
        <v>318</v>
      </c>
      <c r="C28" s="176">
        <v>220</v>
      </c>
      <c r="D28" s="176" t="s">
        <v>291</v>
      </c>
      <c r="E28" s="180">
        <v>2</v>
      </c>
      <c r="F28" s="182" t="s">
        <v>287</v>
      </c>
      <c r="G28" s="92" t="s">
        <v>273</v>
      </c>
      <c r="H28" s="202" t="s">
        <v>295</v>
      </c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184" t="s">
        <v>311</v>
      </c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5" t="s">
        <v>270</v>
      </c>
      <c r="AG28" s="185"/>
      <c r="AH28" s="185"/>
      <c r="AI28" s="185"/>
      <c r="AJ28" s="186"/>
      <c r="AK28" s="187" t="s">
        <v>310</v>
      </c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  <c r="BO28" s="188"/>
      <c r="BP28" s="188"/>
      <c r="BQ28" s="188"/>
      <c r="BR28" s="188"/>
      <c r="BS28" s="188"/>
      <c r="BT28" s="188"/>
      <c r="BU28" s="188"/>
      <c r="BV28" s="188"/>
      <c r="BW28" s="188"/>
      <c r="BX28" s="188"/>
      <c r="BY28" s="188"/>
      <c r="BZ28" s="188"/>
      <c r="CA28" s="188"/>
      <c r="CB28" s="188"/>
      <c r="CC28" s="188"/>
      <c r="CD28" s="188"/>
      <c r="CE28" s="188"/>
      <c r="CF28" s="188"/>
      <c r="CG28" s="188"/>
      <c r="CH28" s="188"/>
      <c r="CI28" s="188"/>
      <c r="CJ28" s="188"/>
      <c r="CK28" s="188"/>
      <c r="CL28" s="197" t="s">
        <v>304</v>
      </c>
      <c r="CM28" s="197"/>
      <c r="CN28" s="197"/>
      <c r="CO28" s="197"/>
      <c r="CP28" s="197"/>
      <c r="CQ28" s="197"/>
      <c r="CR28" s="197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57" t="s">
        <v>303</v>
      </c>
    </row>
    <row r="29" spans="1:113" s="103" customFormat="1" ht="16.5">
      <c r="A29" s="199"/>
      <c r="B29" s="177"/>
      <c r="C29" s="177"/>
      <c r="D29" s="177"/>
      <c r="E29" s="181"/>
      <c r="F29" s="183"/>
      <c r="G29" s="110" t="s">
        <v>302</v>
      </c>
      <c r="H29" s="102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2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1"/>
      <c r="AK29" s="102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1"/>
      <c r="CS29" s="102"/>
      <c r="CT29" s="100"/>
      <c r="CU29" s="100"/>
      <c r="CV29" s="100"/>
      <c r="CW29" s="100"/>
      <c r="CX29" s="100"/>
      <c r="CY29" s="100"/>
      <c r="CZ29" s="100"/>
      <c r="DA29" s="100"/>
      <c r="DB29" s="100"/>
      <c r="DC29" s="101"/>
      <c r="DD29" s="97"/>
      <c r="DE29" s="97"/>
      <c r="DF29" s="97"/>
      <c r="DG29" s="97"/>
      <c r="DH29" s="97"/>
      <c r="DI29" s="97"/>
    </row>
    <row r="30" spans="1:113" ht="16.5">
      <c r="A30" s="199"/>
      <c r="B30" s="176" t="s">
        <v>284</v>
      </c>
      <c r="C30" s="176">
        <v>100</v>
      </c>
      <c r="D30" s="176" t="s">
        <v>291</v>
      </c>
      <c r="E30" s="178">
        <v>300</v>
      </c>
      <c r="F30" s="182" t="s">
        <v>287</v>
      </c>
      <c r="G30" s="92" t="s">
        <v>273</v>
      </c>
      <c r="H30" s="202" t="s">
        <v>295</v>
      </c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184" t="s">
        <v>311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5" t="s">
        <v>270</v>
      </c>
      <c r="AG30" s="185"/>
      <c r="AH30" s="185"/>
      <c r="AI30" s="185"/>
      <c r="AJ30" s="186"/>
      <c r="AK30" s="187" t="s">
        <v>310</v>
      </c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  <c r="BO30" s="188"/>
      <c r="BP30" s="188"/>
      <c r="BQ30" s="188"/>
      <c r="BR30" s="188"/>
      <c r="BS30" s="188"/>
      <c r="BT30" s="188"/>
      <c r="BU30" s="188"/>
      <c r="BV30" s="188"/>
      <c r="BW30" s="188"/>
      <c r="BX30" s="188"/>
      <c r="BY30" s="188"/>
      <c r="BZ30" s="188"/>
      <c r="CA30" s="188"/>
      <c r="CB30" s="188"/>
      <c r="CC30" s="188"/>
      <c r="CD30" s="188"/>
      <c r="CE30" s="188"/>
      <c r="CF30" s="188"/>
      <c r="CG30" s="188"/>
      <c r="CH30" s="188"/>
      <c r="CI30" s="188"/>
      <c r="CJ30" s="188"/>
      <c r="CK30" s="188"/>
      <c r="CL30" s="197" t="s">
        <v>304</v>
      </c>
      <c r="CM30" s="197"/>
      <c r="CN30" s="197"/>
      <c r="CO30" s="197"/>
      <c r="CP30" s="197"/>
      <c r="CQ30" s="197"/>
      <c r="CR30" s="197"/>
      <c r="CS30" s="95"/>
      <c r="CT30" s="95"/>
      <c r="CU30" s="95"/>
      <c r="CV30" s="95"/>
      <c r="CW30" s="95"/>
      <c r="CX30" s="95"/>
      <c r="CY30" s="95"/>
      <c r="CZ30" s="95"/>
      <c r="DA30" s="95"/>
      <c r="DB30" s="95"/>
      <c r="DC30" s="104"/>
      <c r="DD30" s="95"/>
      <c r="DE30" s="95"/>
      <c r="DF30" s="95"/>
      <c r="DG30" s="95"/>
      <c r="DH30" s="96"/>
      <c r="DI30" s="57" t="s">
        <v>303</v>
      </c>
    </row>
    <row r="31" spans="1:113" s="103" customFormat="1" ht="16.5">
      <c r="A31" s="199"/>
      <c r="B31" s="177"/>
      <c r="C31" s="177"/>
      <c r="D31" s="177"/>
      <c r="E31" s="179"/>
      <c r="F31" s="183"/>
      <c r="G31" s="110" t="s">
        <v>302</v>
      </c>
      <c r="H31" s="102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2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1"/>
      <c r="AK31" s="102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1"/>
      <c r="CS31" s="102"/>
      <c r="CT31" s="100"/>
      <c r="CU31" s="100"/>
      <c r="CV31" s="100"/>
      <c r="CW31" s="100"/>
      <c r="CX31" s="100"/>
      <c r="CY31" s="100"/>
      <c r="CZ31" s="100"/>
      <c r="DA31" s="100"/>
      <c r="DB31" s="100"/>
      <c r="DC31" s="101"/>
      <c r="DD31" s="97"/>
      <c r="DE31" s="97"/>
      <c r="DF31" s="97"/>
      <c r="DG31" s="97"/>
      <c r="DH31" s="97"/>
      <c r="DI31" s="97"/>
    </row>
    <row r="32" spans="1:113" ht="16.5">
      <c r="A32" s="199"/>
      <c r="B32" s="176" t="s">
        <v>319</v>
      </c>
      <c r="C32" s="176">
        <v>22</v>
      </c>
      <c r="D32" s="176" t="s">
        <v>291</v>
      </c>
      <c r="E32" s="180">
        <v>50</v>
      </c>
      <c r="F32" s="182" t="s">
        <v>287</v>
      </c>
      <c r="G32" s="92" t="s">
        <v>273</v>
      </c>
      <c r="H32" s="202" t="s">
        <v>295</v>
      </c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184" t="s">
        <v>311</v>
      </c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5" t="s">
        <v>270</v>
      </c>
      <c r="AG32" s="185"/>
      <c r="AH32" s="185"/>
      <c r="AI32" s="185"/>
      <c r="AJ32" s="186"/>
      <c r="AK32" s="187" t="s">
        <v>310</v>
      </c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8"/>
      <c r="BP32" s="188"/>
      <c r="BQ32" s="188"/>
      <c r="BR32" s="188"/>
      <c r="BS32" s="188"/>
      <c r="BT32" s="188"/>
      <c r="BU32" s="188"/>
      <c r="BV32" s="188"/>
      <c r="BW32" s="188"/>
      <c r="BX32" s="188"/>
      <c r="BY32" s="188"/>
      <c r="BZ32" s="188"/>
      <c r="CA32" s="188"/>
      <c r="CB32" s="188"/>
      <c r="CC32" s="188"/>
      <c r="CD32" s="188"/>
      <c r="CE32" s="188"/>
      <c r="CF32" s="188"/>
      <c r="CG32" s="188"/>
      <c r="CH32" s="188"/>
      <c r="CI32" s="188"/>
      <c r="CJ32" s="188"/>
      <c r="CK32" s="188"/>
      <c r="CL32" s="197" t="s">
        <v>304</v>
      </c>
      <c r="CM32" s="197"/>
      <c r="CN32" s="197"/>
      <c r="CO32" s="197"/>
      <c r="CP32" s="197"/>
      <c r="CQ32" s="197"/>
      <c r="CR32" s="197"/>
      <c r="CS32" s="95"/>
      <c r="CT32" s="95"/>
      <c r="CU32" s="95"/>
      <c r="CV32" s="95"/>
      <c r="CW32" s="95"/>
      <c r="CX32" s="95"/>
      <c r="CY32" s="95"/>
      <c r="CZ32" s="95"/>
      <c r="DA32" s="95"/>
      <c r="DB32" s="95"/>
      <c r="DC32" s="104"/>
      <c r="DD32" s="95"/>
      <c r="DE32" s="95"/>
      <c r="DF32" s="95"/>
      <c r="DG32" s="95"/>
      <c r="DH32" s="96"/>
      <c r="DI32" s="57" t="s">
        <v>303</v>
      </c>
    </row>
    <row r="33" spans="1:113" s="103" customFormat="1" ht="16.5">
      <c r="A33" s="199"/>
      <c r="B33" s="177"/>
      <c r="C33" s="177"/>
      <c r="D33" s="177"/>
      <c r="E33" s="181"/>
      <c r="F33" s="183"/>
      <c r="G33" s="110" t="s">
        <v>302</v>
      </c>
      <c r="H33" s="102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2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1"/>
      <c r="AK33" s="102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1"/>
      <c r="CS33" s="102"/>
      <c r="CT33" s="100"/>
      <c r="CU33" s="100"/>
      <c r="CV33" s="100"/>
      <c r="CW33" s="100"/>
      <c r="CX33" s="100"/>
      <c r="CY33" s="100"/>
      <c r="CZ33" s="100"/>
      <c r="DA33" s="100"/>
      <c r="DB33" s="100"/>
      <c r="DC33" s="101"/>
      <c r="DD33" s="97"/>
      <c r="DE33" s="97"/>
      <c r="DF33" s="97"/>
      <c r="DG33" s="97"/>
      <c r="DH33" s="97"/>
      <c r="DI33" s="97"/>
    </row>
    <row r="34" spans="1:113" ht="16.5">
      <c r="A34" s="199"/>
      <c r="B34" s="91" t="s">
        <v>285</v>
      </c>
      <c r="C34" s="91"/>
      <c r="D34" s="94" t="s">
        <v>292</v>
      </c>
      <c r="E34" s="111">
        <v>1</v>
      </c>
      <c r="F34" s="93" t="s">
        <v>290</v>
      </c>
      <c r="G34" s="92" t="s">
        <v>273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</row>
  </sheetData>
  <mergeCells count="150">
    <mergeCell ref="U32:AE32"/>
    <mergeCell ref="AF32:AJ32"/>
    <mergeCell ref="U6:AE6"/>
    <mergeCell ref="H6:T6"/>
    <mergeCell ref="AK30:CK30"/>
    <mergeCell ref="CL30:CR30"/>
    <mergeCell ref="AK32:CK32"/>
    <mergeCell ref="CL32:CR32"/>
    <mergeCell ref="H8:R8"/>
    <mergeCell ref="S8:AE8"/>
    <mergeCell ref="H14:R14"/>
    <mergeCell ref="S14:AE14"/>
    <mergeCell ref="H16:R16"/>
    <mergeCell ref="S16:AE16"/>
    <mergeCell ref="H18:R18"/>
    <mergeCell ref="S18:AE18"/>
    <mergeCell ref="H20:R20"/>
    <mergeCell ref="S20:AE20"/>
    <mergeCell ref="H22:R22"/>
    <mergeCell ref="S22:AE22"/>
    <mergeCell ref="H24:R24"/>
    <mergeCell ref="S24:AE24"/>
    <mergeCell ref="H26:R26"/>
    <mergeCell ref="CD20:CM20"/>
    <mergeCell ref="AK22:CC22"/>
    <mergeCell ref="CD22:CM22"/>
    <mergeCell ref="AK24:CC24"/>
    <mergeCell ref="CD24:CM24"/>
    <mergeCell ref="AK26:CC26"/>
    <mergeCell ref="CD26:CM26"/>
    <mergeCell ref="AK28:CK28"/>
    <mergeCell ref="CL28:CR28"/>
    <mergeCell ref="S26:AE26"/>
    <mergeCell ref="AF20:AJ20"/>
    <mergeCell ref="B30:B31"/>
    <mergeCell ref="B32:B33"/>
    <mergeCell ref="F20:F21"/>
    <mergeCell ref="F22:F23"/>
    <mergeCell ref="F24:F25"/>
    <mergeCell ref="F26:F27"/>
    <mergeCell ref="F28:F29"/>
    <mergeCell ref="F8:F9"/>
    <mergeCell ref="F14:F15"/>
    <mergeCell ref="F16:F17"/>
    <mergeCell ref="F18:F19"/>
    <mergeCell ref="D30:D31"/>
    <mergeCell ref="D32:D33"/>
    <mergeCell ref="B8:B9"/>
    <mergeCell ref="B14:B15"/>
    <mergeCell ref="B16:B17"/>
    <mergeCell ref="B18:B19"/>
    <mergeCell ref="B20:B21"/>
    <mergeCell ref="B22:B23"/>
    <mergeCell ref="B24:B25"/>
    <mergeCell ref="B26:B27"/>
    <mergeCell ref="B28:B29"/>
    <mergeCell ref="D8:D9"/>
    <mergeCell ref="D14:D15"/>
    <mergeCell ref="E8:E9"/>
    <mergeCell ref="E14:E15"/>
    <mergeCell ref="E16:E17"/>
    <mergeCell ref="E18:E19"/>
    <mergeCell ref="E20:E21"/>
    <mergeCell ref="B6:B7"/>
    <mergeCell ref="D6:D7"/>
    <mergeCell ref="E6:E7"/>
    <mergeCell ref="B10:B11"/>
    <mergeCell ref="B12:B13"/>
    <mergeCell ref="F6:F7"/>
    <mergeCell ref="CD6:CM6"/>
    <mergeCell ref="CD8:CM8"/>
    <mergeCell ref="CD14:CM14"/>
    <mergeCell ref="AK16:CC16"/>
    <mergeCell ref="CD16:CM16"/>
    <mergeCell ref="AF6:AJ6"/>
    <mergeCell ref="AK6:CC6"/>
    <mergeCell ref="C6:C7"/>
    <mergeCell ref="D10:D11"/>
    <mergeCell ref="E10:E11"/>
    <mergeCell ref="F10:F11"/>
    <mergeCell ref="H10:R10"/>
    <mergeCell ref="S10:AE10"/>
    <mergeCell ref="AF10:AJ10"/>
    <mergeCell ref="AK10:CC10"/>
    <mergeCell ref="CD10:CM10"/>
    <mergeCell ref="D12:D13"/>
    <mergeCell ref="E12:E13"/>
    <mergeCell ref="F12:F13"/>
    <mergeCell ref="H12:R12"/>
    <mergeCell ref="S12:AE12"/>
    <mergeCell ref="AF12:AJ12"/>
    <mergeCell ref="AK12:CC12"/>
    <mergeCell ref="AF4:AJ4"/>
    <mergeCell ref="T4:AE4"/>
    <mergeCell ref="AK4:CK4"/>
    <mergeCell ref="CL4:CR4"/>
    <mergeCell ref="A4:A34"/>
    <mergeCell ref="B4:B5"/>
    <mergeCell ref="F4:F5"/>
    <mergeCell ref="E4:E5"/>
    <mergeCell ref="D4:D5"/>
    <mergeCell ref="H32:T32"/>
    <mergeCell ref="H4:S4"/>
    <mergeCell ref="H28:T28"/>
    <mergeCell ref="AK18:CC18"/>
    <mergeCell ref="CD18:CM18"/>
    <mergeCell ref="H30:T30"/>
    <mergeCell ref="AK8:CC8"/>
    <mergeCell ref="AK14:CC14"/>
    <mergeCell ref="AF22:AJ22"/>
    <mergeCell ref="AF24:AJ24"/>
    <mergeCell ref="AF26:AJ26"/>
    <mergeCell ref="AF8:AJ8"/>
    <mergeCell ref="AF14:AJ14"/>
    <mergeCell ref="AF16:AJ16"/>
    <mergeCell ref="AF18:AJ18"/>
    <mergeCell ref="AY1:CC2"/>
    <mergeCell ref="CD1:DI2"/>
    <mergeCell ref="U1:AX2"/>
    <mergeCell ref="A1:A3"/>
    <mergeCell ref="B1:B3"/>
    <mergeCell ref="H1:T2"/>
    <mergeCell ref="F1:F3"/>
    <mergeCell ref="G1:G3"/>
    <mergeCell ref="E1:E3"/>
    <mergeCell ref="D1:D3"/>
    <mergeCell ref="CD12:CM12"/>
    <mergeCell ref="C28:C29"/>
    <mergeCell ref="C30:C31"/>
    <mergeCell ref="C32:C33"/>
    <mergeCell ref="E30:E31"/>
    <mergeCell ref="E32:E33"/>
    <mergeCell ref="D20:D21"/>
    <mergeCell ref="D22:D23"/>
    <mergeCell ref="D24:D25"/>
    <mergeCell ref="D26:D27"/>
    <mergeCell ref="D28:D29"/>
    <mergeCell ref="E22:E23"/>
    <mergeCell ref="E24:E25"/>
    <mergeCell ref="E26:E27"/>
    <mergeCell ref="E28:E29"/>
    <mergeCell ref="F30:F31"/>
    <mergeCell ref="F32:F33"/>
    <mergeCell ref="U28:AE28"/>
    <mergeCell ref="AF28:AJ28"/>
    <mergeCell ref="D16:D17"/>
    <mergeCell ref="D18:D19"/>
    <mergeCell ref="U30:AE30"/>
    <mergeCell ref="AF30:AJ30"/>
    <mergeCell ref="AK20:CC20"/>
  </mergeCells>
  <phoneticPr fontId="4" type="noConversion"/>
  <dataValidations count="2">
    <dataValidation type="list" allowBlank="1" showInputMessage="1" showErrorMessage="1" sqref="A4:A5" xr:uid="{DC4C47EF-63A3-4CCD-81A7-CAAF5C1862A2}">
      <formula1>"New,ReUse,2nd"</formula1>
    </dataValidation>
    <dataValidation allowBlank="1" showInputMessage="1" showErrorMessage="1" prompt="New = Investment new machine_x000a_Re Use = Internal reuse_x000a_2nd = Eligeable to 2nd hand sourcing" sqref="A1" xr:uid="{90708455-AB6A-45F4-A39A-190498196A69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7F457-98FE-4AA9-8019-860DA5C998A9}">
  <dimension ref="A1:G9"/>
  <sheetViews>
    <sheetView topLeftCell="A4" zoomScaleNormal="100" workbookViewId="0">
      <selection activeCell="D8" sqref="D8:D9"/>
    </sheetView>
  </sheetViews>
  <sheetFormatPr defaultRowHeight="14.25"/>
  <cols>
    <col min="1" max="1" width="17.25" customWidth="1"/>
    <col min="2" max="2" width="10.25" hidden="1" customWidth="1"/>
    <col min="3" max="4" width="9.375" customWidth="1"/>
    <col min="5" max="5" width="28.375" customWidth="1"/>
    <col min="7" max="7" width="15.875" customWidth="1"/>
  </cols>
  <sheetData>
    <row r="1" spans="1:7" ht="24" customHeight="1">
      <c r="A1" s="223" t="s">
        <v>331</v>
      </c>
      <c r="B1" s="223"/>
      <c r="C1" s="223"/>
      <c r="D1" s="223"/>
      <c r="E1" s="223"/>
    </row>
    <row r="2" spans="1:7" ht="21" customHeight="1">
      <c r="A2" s="124" t="s">
        <v>326</v>
      </c>
      <c r="B2" s="124" t="s">
        <v>327</v>
      </c>
      <c r="C2" s="124" t="s">
        <v>200</v>
      </c>
      <c r="D2" s="124" t="s">
        <v>328</v>
      </c>
      <c r="E2" s="57" t="s">
        <v>248</v>
      </c>
    </row>
    <row r="3" spans="1:7" ht="66.75" customHeight="1">
      <c r="A3" s="125" t="s">
        <v>329</v>
      </c>
      <c r="B3" s="56">
        <v>12000</v>
      </c>
      <c r="C3" s="56">
        <v>5</v>
      </c>
      <c r="D3" s="56">
        <f>B3/C3</f>
        <v>2400</v>
      </c>
      <c r="E3" s="57"/>
    </row>
    <row r="4" spans="1:7" ht="34.5" customHeight="1">
      <c r="A4" s="125" t="s">
        <v>322</v>
      </c>
      <c r="B4" s="56">
        <v>40000</v>
      </c>
      <c r="C4" s="56">
        <v>20</v>
      </c>
      <c r="D4" s="56">
        <f t="shared" ref="D4:D8" si="0">B4/C4</f>
        <v>2000</v>
      </c>
      <c r="E4" s="57" t="s">
        <v>330</v>
      </c>
    </row>
    <row r="5" spans="1:7" ht="38.25" customHeight="1">
      <c r="A5" s="125" t="s">
        <v>320</v>
      </c>
      <c r="B5" s="56">
        <v>19200</v>
      </c>
      <c r="C5" s="124">
        <v>8</v>
      </c>
      <c r="D5" s="56">
        <f t="shared" si="0"/>
        <v>2400</v>
      </c>
      <c r="E5" s="57"/>
      <c r="G5" s="126"/>
    </row>
    <row r="6" spans="1:7" ht="35.25" customHeight="1">
      <c r="A6" s="125" t="s">
        <v>323</v>
      </c>
      <c r="B6" s="56">
        <v>12000</v>
      </c>
      <c r="C6" s="124">
        <v>5</v>
      </c>
      <c r="D6" s="56">
        <f t="shared" si="0"/>
        <v>2400</v>
      </c>
      <c r="E6" s="57"/>
    </row>
    <row r="7" spans="1:7" ht="30" customHeight="1">
      <c r="A7" s="125" t="s">
        <v>324</v>
      </c>
      <c r="B7" s="56">
        <v>950</v>
      </c>
      <c r="C7" s="124">
        <v>5</v>
      </c>
      <c r="D7" s="56">
        <f t="shared" si="0"/>
        <v>190</v>
      </c>
      <c r="E7" s="57"/>
    </row>
    <row r="8" spans="1:7" ht="28.5" customHeight="1">
      <c r="A8" s="125" t="s">
        <v>325</v>
      </c>
      <c r="B8" s="56">
        <v>84000</v>
      </c>
      <c r="C8" s="124">
        <v>30</v>
      </c>
      <c r="D8" s="56">
        <f t="shared" si="0"/>
        <v>2800</v>
      </c>
      <c r="E8" s="57"/>
    </row>
    <row r="9" spans="1:7" ht="16.5" customHeight="1"/>
  </sheetData>
  <mergeCells count="1">
    <mergeCell ref="A1:E1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348A-E899-40A3-8C9F-C3B692360032}">
  <dimension ref="I7:N19"/>
  <sheetViews>
    <sheetView tabSelected="1" workbookViewId="0">
      <selection activeCell="J17" sqref="J17"/>
    </sheetView>
  </sheetViews>
  <sheetFormatPr defaultRowHeight="14.25"/>
  <sheetData>
    <row r="7" spans="9:14">
      <c r="I7" s="224" t="s">
        <v>332</v>
      </c>
      <c r="J7" s="225"/>
      <c r="K7" s="225"/>
      <c r="L7" s="225"/>
      <c r="M7" s="225"/>
      <c r="N7" s="225"/>
    </row>
    <row r="8" spans="9:14">
      <c r="I8" s="225"/>
      <c r="J8" s="225"/>
      <c r="K8" s="225"/>
      <c r="L8" s="225"/>
      <c r="M8" s="225"/>
      <c r="N8" s="225"/>
    </row>
    <row r="9" spans="9:14">
      <c r="I9" s="225"/>
      <c r="J9" s="225"/>
      <c r="K9" s="225"/>
      <c r="L9" s="225"/>
      <c r="M9" s="225"/>
      <c r="N9" s="225"/>
    </row>
    <row r="10" spans="9:14">
      <c r="I10" s="225"/>
      <c r="J10" s="225"/>
      <c r="K10" s="225"/>
      <c r="L10" s="225"/>
      <c r="M10" s="225"/>
      <c r="N10" s="225"/>
    </row>
    <row r="11" spans="9:14">
      <c r="I11" s="225"/>
      <c r="J11" s="225"/>
      <c r="K11" s="225"/>
      <c r="L11" s="225"/>
      <c r="M11" s="225"/>
      <c r="N11" s="225"/>
    </row>
    <row r="12" spans="9:14">
      <c r="I12" s="225"/>
      <c r="J12" s="225"/>
      <c r="K12" s="225"/>
      <c r="L12" s="225"/>
      <c r="M12" s="225"/>
      <c r="N12" s="225"/>
    </row>
    <row r="13" spans="9:14">
      <c r="I13" s="225"/>
      <c r="J13" s="225"/>
      <c r="K13" s="225"/>
      <c r="L13" s="225"/>
      <c r="M13" s="225"/>
      <c r="N13" s="225"/>
    </row>
    <row r="18" spans="11:12">
      <c r="K18">
        <v>340</v>
      </c>
      <c r="L18">
        <v>350</v>
      </c>
    </row>
    <row r="19" spans="11:12">
      <c r="K19">
        <v>470</v>
      </c>
      <c r="L19">
        <v>470</v>
      </c>
    </row>
  </sheetData>
  <mergeCells count="1">
    <mergeCell ref="I7:N13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872AD-63B8-4B8D-BAFA-ACAAA01CFB99}">
  <dimension ref="A2:L5"/>
  <sheetViews>
    <sheetView workbookViewId="0">
      <selection activeCell="O4" sqref="O4"/>
    </sheetView>
  </sheetViews>
  <sheetFormatPr defaultRowHeight="14.25"/>
  <sheetData>
    <row r="2" spans="1:12" ht="99.75">
      <c r="A2" s="77" t="s">
        <v>22</v>
      </c>
      <c r="B2" s="78" t="s">
        <v>268</v>
      </c>
      <c r="C2" s="78" t="s">
        <v>14</v>
      </c>
      <c r="D2" s="79" t="s">
        <v>15</v>
      </c>
      <c r="E2" s="79" t="s">
        <v>16</v>
      </c>
      <c r="F2" s="80" t="s">
        <v>261</v>
      </c>
      <c r="G2" s="81" t="s">
        <v>17</v>
      </c>
      <c r="H2" s="82"/>
      <c r="I2" s="83"/>
      <c r="J2" s="84">
        <v>1</v>
      </c>
      <c r="K2" s="85"/>
      <c r="L2" s="75" t="s">
        <v>262</v>
      </c>
    </row>
    <row r="3" spans="1:12" ht="71.25">
      <c r="A3" s="77" t="s">
        <v>22</v>
      </c>
      <c r="B3" s="78" t="s">
        <v>268</v>
      </c>
      <c r="C3" s="78" t="s">
        <v>18</v>
      </c>
      <c r="D3" s="79" t="s">
        <v>15</v>
      </c>
      <c r="E3" s="79" t="s">
        <v>16</v>
      </c>
      <c r="F3" s="80" t="s">
        <v>263</v>
      </c>
      <c r="G3" s="81" t="s">
        <v>17</v>
      </c>
      <c r="H3" s="82"/>
      <c r="I3" s="83"/>
      <c r="J3" s="84">
        <v>1</v>
      </c>
      <c r="K3" s="85">
        <f t="shared" ref="K3:K4" si="0">J3*I3</f>
        <v>0</v>
      </c>
      <c r="L3" s="75" t="s">
        <v>267</v>
      </c>
    </row>
    <row r="4" spans="1:12" ht="49.5">
      <c r="A4" s="77" t="s">
        <v>22</v>
      </c>
      <c r="B4" s="78" t="s">
        <v>268</v>
      </c>
      <c r="C4" s="78" t="s">
        <v>18</v>
      </c>
      <c r="D4" s="79" t="s">
        <v>15</v>
      </c>
      <c r="E4" s="79" t="s">
        <v>16</v>
      </c>
      <c r="F4" s="80" t="s">
        <v>264</v>
      </c>
      <c r="G4" s="81" t="s">
        <v>17</v>
      </c>
      <c r="H4" s="82"/>
      <c r="I4" s="83"/>
      <c r="J4" s="84">
        <v>1</v>
      </c>
      <c r="K4" s="85">
        <f t="shared" si="0"/>
        <v>0</v>
      </c>
      <c r="L4" s="76"/>
    </row>
    <row r="5" spans="1:12" ht="71.25">
      <c r="A5" s="77" t="s">
        <v>43</v>
      </c>
      <c r="B5" s="78" t="s">
        <v>268</v>
      </c>
      <c r="C5" s="78" t="s">
        <v>18</v>
      </c>
      <c r="D5" s="79" t="s">
        <v>15</v>
      </c>
      <c r="E5" s="79" t="s">
        <v>16</v>
      </c>
      <c r="F5" s="80" t="s">
        <v>265</v>
      </c>
      <c r="G5" s="81" t="s">
        <v>17</v>
      </c>
      <c r="H5" s="82"/>
      <c r="I5" s="83"/>
      <c r="J5" s="84">
        <v>1</v>
      </c>
      <c r="K5" s="85"/>
      <c r="L5" s="75" t="s">
        <v>266</v>
      </c>
    </row>
  </sheetData>
  <phoneticPr fontId="4" type="noConversion"/>
  <conditionalFormatting sqref="K2">
    <cfRule type="expression" dxfId="23" priority="24">
      <formula>#REF!=""</formula>
    </cfRule>
  </conditionalFormatting>
  <conditionalFormatting sqref="J2">
    <cfRule type="expression" dxfId="22" priority="19">
      <formula>AND($I2&lt;&gt;"",J2="")</formula>
    </cfRule>
    <cfRule type="expression" dxfId="21" priority="21">
      <formula>AND(J2&lt;1,J2&gt;0)</formula>
    </cfRule>
  </conditionalFormatting>
  <conditionalFormatting sqref="J2">
    <cfRule type="expression" dxfId="20" priority="20">
      <formula>AND(J2&lt;1,J2&gt;0)</formula>
    </cfRule>
  </conditionalFormatting>
  <conditionalFormatting sqref="H2">
    <cfRule type="expression" dxfId="19" priority="22">
      <formula>AND(H2&lt;1,H2&gt;0)</formula>
    </cfRule>
    <cfRule type="expression" dxfId="18" priority="23">
      <formula>AND($U2&lt;&gt;"",$H2="")</formula>
    </cfRule>
  </conditionalFormatting>
  <conditionalFormatting sqref="K3">
    <cfRule type="expression" dxfId="17" priority="16">
      <formula>#REF!=""</formula>
    </cfRule>
  </conditionalFormatting>
  <conditionalFormatting sqref="J3">
    <cfRule type="expression" dxfId="16" priority="13">
      <formula>AND($I3&lt;&gt;"",J3="")</formula>
    </cfRule>
    <cfRule type="expression" dxfId="15" priority="15">
      <formula>AND(J3&lt;1,J3&gt;0)</formula>
    </cfRule>
  </conditionalFormatting>
  <conditionalFormatting sqref="J3">
    <cfRule type="expression" dxfId="14" priority="14">
      <formula>AND(J3&lt;1,J3&gt;0)</formula>
    </cfRule>
  </conditionalFormatting>
  <conditionalFormatting sqref="H3">
    <cfRule type="expression" dxfId="13" priority="17">
      <formula>AND(H3&lt;1,H3&gt;0)</formula>
    </cfRule>
    <cfRule type="expression" dxfId="12" priority="18">
      <formula>AND(#REF!&lt;&gt;"",$H3="")</formula>
    </cfRule>
  </conditionalFormatting>
  <conditionalFormatting sqref="K4">
    <cfRule type="expression" dxfId="11" priority="10">
      <formula>#REF!=""</formula>
    </cfRule>
  </conditionalFormatting>
  <conditionalFormatting sqref="J4">
    <cfRule type="expression" dxfId="10" priority="7">
      <formula>AND($I4&lt;&gt;"",J4="")</formula>
    </cfRule>
    <cfRule type="expression" dxfId="9" priority="9">
      <formula>AND(J4&lt;1,J4&gt;0)</formula>
    </cfRule>
  </conditionalFormatting>
  <conditionalFormatting sqref="J4">
    <cfRule type="expression" dxfId="8" priority="8">
      <formula>AND(J4&lt;1,J4&gt;0)</formula>
    </cfRule>
  </conditionalFormatting>
  <conditionalFormatting sqref="H4">
    <cfRule type="expression" dxfId="7" priority="11">
      <formula>AND(H4&lt;1,H4&gt;0)</formula>
    </cfRule>
    <cfRule type="expression" dxfId="6" priority="12">
      <formula>AND(#REF!&lt;&gt;"",$H4="")</formula>
    </cfRule>
  </conditionalFormatting>
  <conditionalFormatting sqref="J5">
    <cfRule type="expression" dxfId="5" priority="1">
      <formula>AND($J5&lt;&gt;"",J5="")</formula>
    </cfRule>
    <cfRule type="expression" dxfId="4" priority="3">
      <formula>AND(J5&lt;1,J5&gt;0)</formula>
    </cfRule>
  </conditionalFormatting>
  <conditionalFormatting sqref="J5">
    <cfRule type="expression" dxfId="3" priority="2">
      <formula>AND(J5&lt;1,J5&gt;0)</formula>
    </cfRule>
  </conditionalFormatting>
  <conditionalFormatting sqref="K5">
    <cfRule type="expression" dxfId="2" priority="4">
      <formula>#REF!=""</formula>
    </cfRule>
  </conditionalFormatting>
  <conditionalFormatting sqref="H5">
    <cfRule type="expression" dxfId="1" priority="5">
      <formula>AND(H5&lt;1,H5&gt;0)</formula>
    </cfRule>
    <cfRule type="expression" dxfId="0" priority="6">
      <formula>AND(#REF!&lt;&gt;"",$I5="")</formula>
    </cfRule>
  </conditionalFormatting>
  <dataValidations count="4">
    <dataValidation type="list" allowBlank="1" showInputMessage="1" showErrorMessage="1" sqref="E2:E5" xr:uid="{EB6F5B82-25B9-4390-86C5-D589610FC08C}">
      <formula1>"New,ReUse,2nd"</formula1>
    </dataValidation>
    <dataValidation type="decimal" operator="greaterThan" allowBlank="1" showInputMessage="1" showErrorMessage="1" sqref="H2:H5" xr:uid="{B2CF264C-2609-4240-B190-67F52305D5FA}">
      <formula1>0</formula1>
    </dataValidation>
    <dataValidation type="list" allowBlank="1" showInputMessage="1" showErrorMessage="1" sqref="C2:C5" xr:uid="{3728FEE8-4517-4318-9D27-15AFC91B92CA}">
      <formula1>INDIRECT(SUBSTITUTE(#REF!," ","_"),0)</formula1>
    </dataValidation>
    <dataValidation type="list" allowBlank="1" showInputMessage="1" showErrorMessage="1" sqref="D2:D5" xr:uid="{D254298E-CA3D-4F28-B06D-18FB18B35B1D}">
      <formula1>"Eq,Eq-st,Tool"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0A41-A36C-4EAD-8D78-46A5D1F49A3D}">
  <dimension ref="A1:I13"/>
  <sheetViews>
    <sheetView workbookViewId="0">
      <selection activeCell="I19" sqref="I19"/>
    </sheetView>
  </sheetViews>
  <sheetFormatPr defaultRowHeight="14.25"/>
  <cols>
    <col min="6" max="6" width="19.375" customWidth="1"/>
  </cols>
  <sheetData>
    <row r="1" spans="1:9">
      <c r="A1" s="29"/>
      <c r="B1" s="29" t="s">
        <v>199</v>
      </c>
      <c r="C1" s="29" t="s">
        <v>200</v>
      </c>
      <c r="D1" s="29" t="s">
        <v>200</v>
      </c>
      <c r="E1" s="29" t="s">
        <v>200</v>
      </c>
      <c r="F1" s="29" t="s">
        <v>214</v>
      </c>
      <c r="G1" s="56" t="s">
        <v>213</v>
      </c>
      <c r="H1" s="56" t="s">
        <v>213</v>
      </c>
      <c r="I1" s="56" t="s">
        <v>213</v>
      </c>
    </row>
    <row r="2" spans="1:9">
      <c r="A2" s="226" t="s">
        <v>215</v>
      </c>
      <c r="B2" s="29">
        <v>10</v>
      </c>
      <c r="C2" s="29"/>
      <c r="D2" s="29"/>
      <c r="E2" s="29"/>
      <c r="F2" s="29">
        <v>0.5</v>
      </c>
      <c r="G2" s="57">
        <f>C2+C2+B2*C2/1000*F2*60</f>
        <v>0</v>
      </c>
      <c r="H2" s="57"/>
      <c r="I2" s="57"/>
    </row>
    <row r="3" spans="1:9">
      <c r="A3" s="227"/>
      <c r="B3" s="29">
        <v>15</v>
      </c>
      <c r="C3" s="29">
        <v>20</v>
      </c>
      <c r="D3" s="29"/>
      <c r="E3" s="29"/>
      <c r="F3" s="29">
        <v>0.5</v>
      </c>
      <c r="G3" s="57">
        <f>C3*2+B3*C3/1000/F3*60</f>
        <v>76</v>
      </c>
      <c r="H3" s="57"/>
      <c r="I3" s="57"/>
    </row>
    <row r="4" spans="1:9">
      <c r="A4" s="227"/>
      <c r="B4" s="29">
        <v>20</v>
      </c>
      <c r="C4" s="29">
        <v>18</v>
      </c>
      <c r="D4" s="29">
        <v>21</v>
      </c>
      <c r="E4" s="29">
        <v>25</v>
      </c>
      <c r="F4" s="29">
        <v>0.5</v>
      </c>
      <c r="G4" s="57">
        <f>C4*2+$B$4*C4/1000/$F$4*60</f>
        <v>79.199999999999989</v>
      </c>
      <c r="H4" s="57">
        <f t="shared" ref="H4:I4" si="0">D4*2+$B$4*D4/1000/$F$4*60</f>
        <v>92.4</v>
      </c>
      <c r="I4" s="57">
        <f t="shared" si="0"/>
        <v>110</v>
      </c>
    </row>
    <row r="5" spans="1:9">
      <c r="A5" s="228"/>
      <c r="B5" s="29">
        <v>30</v>
      </c>
      <c r="C5" s="29">
        <v>13</v>
      </c>
      <c r="D5" s="29"/>
      <c r="E5" s="29"/>
      <c r="F5" s="29">
        <v>0.5</v>
      </c>
      <c r="G5" s="57">
        <f t="shared" ref="G5" si="1">C5*2+B5*C5/1000/F5*60</f>
        <v>72.800000000000011</v>
      </c>
      <c r="H5" s="57"/>
      <c r="I5" s="57"/>
    </row>
    <row r="6" spans="1:9">
      <c r="G6">
        <f>G2+$G$3+G4+$G$5</f>
        <v>228</v>
      </c>
      <c r="H6">
        <f t="shared" ref="H6:I6" si="2">H2+$G$3+H4+$G$5</f>
        <v>241.20000000000002</v>
      </c>
      <c r="I6">
        <f t="shared" si="2"/>
        <v>258.8</v>
      </c>
    </row>
    <row r="8" spans="1:9">
      <c r="A8" s="29"/>
      <c r="B8" s="29" t="s">
        <v>199</v>
      </c>
      <c r="C8" s="29" t="s">
        <v>200</v>
      </c>
      <c r="D8" s="29" t="s">
        <v>200</v>
      </c>
      <c r="E8" s="29" t="s">
        <v>200</v>
      </c>
      <c r="F8" s="29" t="s">
        <v>214</v>
      </c>
      <c r="G8" s="56" t="s">
        <v>213</v>
      </c>
      <c r="H8" s="56" t="s">
        <v>213</v>
      </c>
      <c r="I8" s="56" t="s">
        <v>213</v>
      </c>
    </row>
    <row r="9" spans="1:9">
      <c r="A9" s="226" t="s">
        <v>216</v>
      </c>
      <c r="B9" s="29">
        <v>10</v>
      </c>
      <c r="C9" s="29"/>
      <c r="D9" s="29"/>
      <c r="E9" s="29"/>
      <c r="F9" s="29">
        <v>0.5</v>
      </c>
      <c r="G9" s="57">
        <f>C9+C9+B9*C9/1000*F9*60</f>
        <v>0</v>
      </c>
      <c r="H9" s="57"/>
      <c r="I9" s="57"/>
    </row>
    <row r="10" spans="1:9">
      <c r="A10" s="227"/>
      <c r="B10" s="29">
        <v>15</v>
      </c>
      <c r="C10" s="29">
        <v>14</v>
      </c>
      <c r="D10" s="29"/>
      <c r="E10" s="29"/>
      <c r="F10" s="29">
        <v>0.5</v>
      </c>
      <c r="G10" s="57">
        <f>C10*2+B10*C10/1000/F10*60</f>
        <v>53.2</v>
      </c>
      <c r="H10" s="57"/>
      <c r="I10" s="57"/>
    </row>
    <row r="11" spans="1:9">
      <c r="A11" s="227"/>
      <c r="B11" s="29">
        <v>20</v>
      </c>
      <c r="C11" s="29">
        <v>9</v>
      </c>
      <c r="D11" s="29"/>
      <c r="E11" s="29"/>
      <c r="F11" s="29">
        <v>0.5</v>
      </c>
      <c r="G11" s="57">
        <f>C11*2+$B$4*C11/1000/$F$4*60</f>
        <v>39.599999999999994</v>
      </c>
      <c r="H11" s="57">
        <f t="shared" ref="H11" si="3">D11*2+$B$4*D11/1000/$F$4*60</f>
        <v>0</v>
      </c>
      <c r="I11" s="57">
        <f t="shared" ref="I11" si="4">E11*2+$B$4*E11/1000/$F$4*60</f>
        <v>0</v>
      </c>
    </row>
    <row r="12" spans="1:9">
      <c r="A12" s="228"/>
      <c r="B12" s="29">
        <v>30</v>
      </c>
      <c r="C12" s="29">
        <v>9</v>
      </c>
      <c r="D12" s="29"/>
      <c r="E12" s="29"/>
      <c r="F12" s="29">
        <v>0.5</v>
      </c>
      <c r="G12" s="57">
        <f t="shared" ref="G12" si="5">C12*2+B12*C12/1000/F12*60</f>
        <v>50.400000000000006</v>
      </c>
      <c r="H12" s="57"/>
      <c r="I12" s="57"/>
    </row>
    <row r="13" spans="1:9">
      <c r="G13">
        <f>G10+G11+G12</f>
        <v>143.19999999999999</v>
      </c>
    </row>
  </sheetData>
  <mergeCells count="2">
    <mergeCell ref="A2:A5"/>
    <mergeCell ref="A9:A12"/>
  </mergeCells>
  <phoneticPr fontId="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2152ec2e-c0c1-4834-9aa1-dc782ab0e2aa" origin="userSelected">
  <element uid="67e66f8d-4e76-4fdc-a7a1-b421fe54f86a" value=""/>
</sisl>
</file>

<file path=customXml/itemProps1.xml><?xml version="1.0" encoding="utf-8"?>
<ds:datastoreItem xmlns:ds="http://schemas.openxmlformats.org/officeDocument/2006/customXml" ds:itemID="{6903928E-3DAE-4459-963D-6983557626A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PML-Investment（old）</vt:lpstr>
      <vt:lpstr>PML-RT（old）</vt:lpstr>
      <vt:lpstr>PML-Area（old）</vt:lpstr>
      <vt:lpstr>Sheet2</vt:lpstr>
      <vt:lpstr>投资计划</vt:lpstr>
      <vt:lpstr>ST工装请购明细</vt:lpstr>
      <vt:lpstr>密度板工装车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 Devin</dc:creator>
  <cp:lastModifiedBy>YU Jun</cp:lastModifiedBy>
  <dcterms:created xsi:type="dcterms:W3CDTF">2019-10-28T06:57:51Z</dcterms:created>
  <dcterms:modified xsi:type="dcterms:W3CDTF">2022-02-22T10:49:55Z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0b51e9cf-2d4e-4fe0-9eee-42a339a32ee6</vt:lpwstr>
  </property>
  <property fmtid="{D5CDD505-2E9C-101B-9397-08002B2CF9AE}" pid="3" name="bjSaver">
    <vt:lpwstr>HvfJTB6WFLTPOrhc04chI1gslS/Xsz7H</vt:lpwstr>
  </property>
  <property fmtid="{D5CDD505-2E9C-101B-9397-08002B2CF9AE}" pid="4" name="bjDocumentSecurityLabel">
    <vt:lpwstr>N O N - S E N S I T I V E      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policy="2152ec2e-c0c1-4834-9aa1-dc782ab0e2aa" origin="userSelected" xmlns="http://www.boldonj</vt:lpwstr>
  </property>
  <property fmtid="{D5CDD505-2E9C-101B-9397-08002B2CF9AE}" pid="6" name="bjDocumentLabelXML-0">
    <vt:lpwstr>ames.com/2008/01/sie/internal/label"&gt;&lt;element uid="67e66f8d-4e76-4fdc-a7a1-b421fe54f86a" value="" /&gt;&lt;/sisl&gt;</vt:lpwstr>
  </property>
</Properties>
</file>